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kri\Desktop\Çalışma Klasörü\Kurumsal Mali Durum ve Beklentiler Raporları\2024\"/>
    </mc:Choice>
  </mc:AlternateContent>
  <xr:revisionPtr revIDLastSave="0" documentId="8_{4D350FF0-B8D1-48F9-B386-0760C7F10C96}" xr6:coauthVersionLast="47" xr6:coauthVersionMax="47" xr10:uidLastSave="{00000000-0000-0000-0000-000000000000}"/>
  <bookViews>
    <workbookView xWindow="-120" yWindow="-120" windowWidth="29040" windowHeight="15840" xr2:uid="{CCC21FCF-B618-43C4-8D19-890D142F6C8D}"/>
  </bookViews>
  <sheets>
    <sheet name="Sayfa1" sheetId="1" r:id="rId1"/>
  </sheets>
  <definedNames>
    <definedName name="BaslaSatir">Sayfa1!$A$17</definedName>
    <definedName name="ButceYil">Sayfa1!$B$6</definedName>
    <definedName name="FormatSatir">Sayfa1!$A$4</definedName>
    <definedName name="KurAd">Sayfa1!$B$8</definedName>
    <definedName name="KurKod">Sayfa1!$B$7</definedName>
    <definedName name="ToplamFormatSatir">Sayfa1!$A$2</definedName>
    <definedName name="ToplamSatir">Sayfa1!$A$16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AA2" i="1" s="1"/>
  <c r="L2" i="1"/>
  <c r="M2" i="1"/>
  <c r="P2" i="1"/>
  <c r="Q2" i="1"/>
  <c r="T2" i="1"/>
  <c r="U2" i="1"/>
  <c r="X2" i="1"/>
  <c r="Y2" i="1"/>
  <c r="Z2" i="1"/>
  <c r="AC2" i="1"/>
  <c r="H4" i="1"/>
  <c r="I4" i="1"/>
  <c r="L4" i="1"/>
  <c r="M4" i="1"/>
  <c r="AA4" i="1" s="1"/>
  <c r="P4" i="1"/>
  <c r="Q4" i="1"/>
  <c r="T4" i="1"/>
  <c r="U4" i="1"/>
  <c r="X4" i="1"/>
  <c r="Y4" i="1"/>
  <c r="Z4" i="1"/>
  <c r="AC4" i="1" s="1"/>
  <c r="B12" i="1"/>
  <c r="B13" i="1"/>
  <c r="B14" i="1"/>
  <c r="C14" i="1"/>
  <c r="AE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C15" i="1"/>
  <c r="AD15" i="1"/>
  <c r="H16" i="1"/>
  <c r="Z16" i="1" s="1"/>
  <c r="AC16" i="1" s="1"/>
  <c r="I16" i="1"/>
  <c r="AA16" i="1" s="1"/>
  <c r="L16" i="1"/>
  <c r="M16" i="1"/>
  <c r="P16" i="1"/>
  <c r="Q16" i="1"/>
  <c r="T16" i="1"/>
  <c r="U16" i="1"/>
  <c r="X16" i="1"/>
  <c r="Y16" i="1"/>
  <c r="H17" i="1"/>
  <c r="Z17" i="1" s="1"/>
  <c r="I17" i="1"/>
  <c r="L17" i="1"/>
  <c r="M17" i="1"/>
  <c r="P17" i="1"/>
  <c r="Q17" i="1"/>
  <c r="T17" i="1"/>
  <c r="U17" i="1"/>
  <c r="X17" i="1"/>
  <c r="Y17" i="1"/>
  <c r="AA17" i="1"/>
  <c r="AD17" i="1" s="1"/>
  <c r="H18" i="1"/>
  <c r="Z18" i="1" s="1"/>
  <c r="AC18" i="1" s="1"/>
  <c r="I18" i="1"/>
  <c r="AA18" i="1" s="1"/>
  <c r="L18" i="1"/>
  <c r="M18" i="1"/>
  <c r="P18" i="1"/>
  <c r="Q18" i="1"/>
  <c r="T18" i="1"/>
  <c r="U18" i="1"/>
  <c r="X18" i="1"/>
  <c r="Y18" i="1"/>
  <c r="H19" i="1"/>
  <c r="Z19" i="1" s="1"/>
  <c r="AC19" i="1" s="1"/>
  <c r="I19" i="1"/>
  <c r="L19" i="1"/>
  <c r="M19" i="1"/>
  <c r="P19" i="1"/>
  <c r="Q19" i="1"/>
  <c r="AA19" i="1" s="1"/>
  <c r="T19" i="1"/>
  <c r="U19" i="1"/>
  <c r="X19" i="1"/>
  <c r="Y19" i="1"/>
  <c r="H20" i="1"/>
  <c r="Z20" i="1" s="1"/>
  <c r="AC20" i="1" s="1"/>
  <c r="I20" i="1"/>
  <c r="AA20" i="1" s="1"/>
  <c r="L20" i="1"/>
  <c r="M20" i="1"/>
  <c r="P20" i="1"/>
  <c r="Q20" i="1"/>
  <c r="T20" i="1"/>
  <c r="U20" i="1"/>
  <c r="X20" i="1"/>
  <c r="Y20" i="1"/>
  <c r="H21" i="1"/>
  <c r="Z21" i="1" s="1"/>
  <c r="I21" i="1"/>
  <c r="L21" i="1"/>
  <c r="M21" i="1"/>
  <c r="P21" i="1"/>
  <c r="Q21" i="1"/>
  <c r="T21" i="1"/>
  <c r="U21" i="1"/>
  <c r="X21" i="1"/>
  <c r="Y21" i="1"/>
  <c r="AA21" i="1"/>
  <c r="AD21" i="1" s="1"/>
  <c r="H22" i="1"/>
  <c r="Z22" i="1" s="1"/>
  <c r="AC22" i="1" s="1"/>
  <c r="I22" i="1"/>
  <c r="AA22" i="1" s="1"/>
  <c r="L22" i="1"/>
  <c r="M22" i="1"/>
  <c r="P22" i="1"/>
  <c r="Q22" i="1"/>
  <c r="T22" i="1"/>
  <c r="U22" i="1"/>
  <c r="X22" i="1"/>
  <c r="Y22" i="1"/>
  <c r="H23" i="1"/>
  <c r="Z23" i="1" s="1"/>
  <c r="I23" i="1"/>
  <c r="L23" i="1"/>
  <c r="M23" i="1"/>
  <c r="P23" i="1"/>
  <c r="Q23" i="1"/>
  <c r="T23" i="1"/>
  <c r="U23" i="1"/>
  <c r="X23" i="1"/>
  <c r="Y23" i="1"/>
  <c r="AA23" i="1"/>
  <c r="AD23" i="1" s="1"/>
  <c r="H24" i="1"/>
  <c r="Z24" i="1" s="1"/>
  <c r="AC24" i="1" s="1"/>
  <c r="I24" i="1"/>
  <c r="AA24" i="1" s="1"/>
  <c r="L24" i="1"/>
  <c r="M24" i="1"/>
  <c r="P24" i="1"/>
  <c r="Q24" i="1"/>
  <c r="T24" i="1"/>
  <c r="U24" i="1"/>
  <c r="X24" i="1"/>
  <c r="Y24" i="1"/>
  <c r="H25" i="1"/>
  <c r="Z25" i="1" s="1"/>
  <c r="I25" i="1"/>
  <c r="L25" i="1"/>
  <c r="M25" i="1"/>
  <c r="P25" i="1"/>
  <c r="Q25" i="1"/>
  <c r="T25" i="1"/>
  <c r="U25" i="1"/>
  <c r="X25" i="1"/>
  <c r="Y25" i="1"/>
  <c r="AA25" i="1"/>
  <c r="AD25" i="1" s="1"/>
  <c r="H26" i="1"/>
  <c r="Z26" i="1" s="1"/>
  <c r="AC26" i="1" s="1"/>
  <c r="I26" i="1"/>
  <c r="AA26" i="1" s="1"/>
  <c r="L26" i="1"/>
  <c r="M26" i="1"/>
  <c r="P26" i="1"/>
  <c r="Q26" i="1"/>
  <c r="T26" i="1"/>
  <c r="U26" i="1"/>
  <c r="X26" i="1"/>
  <c r="Y26" i="1"/>
  <c r="H27" i="1"/>
  <c r="Z27" i="1" s="1"/>
  <c r="I27" i="1"/>
  <c r="L27" i="1"/>
  <c r="M27" i="1"/>
  <c r="P27" i="1"/>
  <c r="Q27" i="1"/>
  <c r="T27" i="1"/>
  <c r="U27" i="1"/>
  <c r="X27" i="1"/>
  <c r="Y27" i="1"/>
  <c r="AA27" i="1"/>
  <c r="AD27" i="1" s="1"/>
  <c r="H28" i="1"/>
  <c r="Z28" i="1" s="1"/>
  <c r="AC28" i="1" s="1"/>
  <c r="I28" i="1"/>
  <c r="AA28" i="1" s="1"/>
  <c r="L28" i="1"/>
  <c r="M28" i="1"/>
  <c r="P28" i="1"/>
  <c r="Q28" i="1"/>
  <c r="T28" i="1"/>
  <c r="U28" i="1"/>
  <c r="X28" i="1"/>
  <c r="Y28" i="1"/>
  <c r="H29" i="1"/>
  <c r="Z29" i="1" s="1"/>
  <c r="I29" i="1"/>
  <c r="L29" i="1"/>
  <c r="M29" i="1"/>
  <c r="P29" i="1"/>
  <c r="Q29" i="1"/>
  <c r="T29" i="1"/>
  <c r="U29" i="1"/>
  <c r="X29" i="1"/>
  <c r="Y29" i="1"/>
  <c r="AA29" i="1"/>
  <c r="AD29" i="1" s="1"/>
  <c r="H30" i="1"/>
  <c r="Z30" i="1" s="1"/>
  <c r="AC30" i="1" s="1"/>
  <c r="I30" i="1"/>
  <c r="AA30" i="1" s="1"/>
  <c r="L30" i="1"/>
  <c r="M30" i="1"/>
  <c r="P30" i="1"/>
  <c r="Q30" i="1"/>
  <c r="T30" i="1"/>
  <c r="U30" i="1"/>
  <c r="X30" i="1"/>
  <c r="Y30" i="1"/>
  <c r="H31" i="1"/>
  <c r="Z31" i="1" s="1"/>
  <c r="AC31" i="1" s="1"/>
  <c r="I31" i="1"/>
  <c r="L31" i="1"/>
  <c r="M31" i="1"/>
  <c r="P31" i="1"/>
  <c r="Q31" i="1"/>
  <c r="AA31" i="1" s="1"/>
  <c r="T31" i="1"/>
  <c r="U31" i="1"/>
  <c r="X31" i="1"/>
  <c r="Y31" i="1"/>
  <c r="H32" i="1"/>
  <c r="Z32" i="1" s="1"/>
  <c r="AC32" i="1" s="1"/>
  <c r="I32" i="1"/>
  <c r="AA32" i="1" s="1"/>
  <c r="L32" i="1"/>
  <c r="M32" i="1"/>
  <c r="P32" i="1"/>
  <c r="Q32" i="1"/>
  <c r="T32" i="1"/>
  <c r="U32" i="1"/>
  <c r="X32" i="1"/>
  <c r="Y32" i="1"/>
  <c r="H33" i="1"/>
  <c r="Z33" i="1" s="1"/>
  <c r="I33" i="1"/>
  <c r="L33" i="1"/>
  <c r="M33" i="1"/>
  <c r="P33" i="1"/>
  <c r="Q33" i="1"/>
  <c r="T33" i="1"/>
  <c r="U33" i="1"/>
  <c r="X33" i="1"/>
  <c r="Y33" i="1"/>
  <c r="AA33" i="1"/>
  <c r="AD33" i="1" s="1"/>
  <c r="H34" i="1"/>
  <c r="Z34" i="1" s="1"/>
  <c r="AC34" i="1" s="1"/>
  <c r="I34" i="1"/>
  <c r="AA34" i="1" s="1"/>
  <c r="L34" i="1"/>
  <c r="M34" i="1"/>
  <c r="P34" i="1"/>
  <c r="Q34" i="1"/>
  <c r="T34" i="1"/>
  <c r="U34" i="1"/>
  <c r="X34" i="1"/>
  <c r="Y34" i="1"/>
  <c r="H35" i="1"/>
  <c r="Z35" i="1" s="1"/>
  <c r="AC35" i="1" s="1"/>
  <c r="I35" i="1"/>
  <c r="L35" i="1"/>
  <c r="M35" i="1"/>
  <c r="P35" i="1"/>
  <c r="Q35" i="1"/>
  <c r="AA35" i="1" s="1"/>
  <c r="T35" i="1"/>
  <c r="U35" i="1"/>
  <c r="X35" i="1"/>
  <c r="Y35" i="1"/>
  <c r="H36" i="1"/>
  <c r="Z36" i="1" s="1"/>
  <c r="AC36" i="1" s="1"/>
  <c r="I36" i="1"/>
  <c r="AA36" i="1" s="1"/>
  <c r="L36" i="1"/>
  <c r="M36" i="1"/>
  <c r="P36" i="1"/>
  <c r="Q36" i="1"/>
  <c r="T36" i="1"/>
  <c r="U36" i="1"/>
  <c r="X36" i="1"/>
  <c r="Y36" i="1"/>
  <c r="H37" i="1"/>
  <c r="Z37" i="1" s="1"/>
  <c r="I37" i="1"/>
  <c r="L37" i="1"/>
  <c r="M37" i="1"/>
  <c r="P37" i="1"/>
  <c r="Q37" i="1"/>
  <c r="T37" i="1"/>
  <c r="U37" i="1"/>
  <c r="X37" i="1"/>
  <c r="Y37" i="1"/>
  <c r="AA37" i="1"/>
  <c r="AD37" i="1" s="1"/>
  <c r="H38" i="1"/>
  <c r="Z38" i="1" s="1"/>
  <c r="AC38" i="1" s="1"/>
  <c r="I38" i="1"/>
  <c r="AA38" i="1" s="1"/>
  <c r="L38" i="1"/>
  <c r="M38" i="1"/>
  <c r="P38" i="1"/>
  <c r="Q38" i="1"/>
  <c r="T38" i="1"/>
  <c r="U38" i="1"/>
  <c r="X38" i="1"/>
  <c r="Y38" i="1"/>
  <c r="H39" i="1"/>
  <c r="Z39" i="1" s="1"/>
  <c r="AC39" i="1" s="1"/>
  <c r="I39" i="1"/>
  <c r="L39" i="1"/>
  <c r="M39" i="1"/>
  <c r="P39" i="1"/>
  <c r="Q39" i="1"/>
  <c r="AA39" i="1" s="1"/>
  <c r="T39" i="1"/>
  <c r="U39" i="1"/>
  <c r="X39" i="1"/>
  <c r="Y39" i="1"/>
  <c r="H40" i="1"/>
  <c r="Z40" i="1" s="1"/>
  <c r="AC40" i="1" s="1"/>
  <c r="I40" i="1"/>
  <c r="AA40" i="1" s="1"/>
  <c r="L40" i="1"/>
  <c r="M40" i="1"/>
  <c r="P40" i="1"/>
  <c r="Q40" i="1"/>
  <c r="T40" i="1"/>
  <c r="U40" i="1"/>
  <c r="X40" i="1"/>
  <c r="Y40" i="1"/>
  <c r="H41" i="1"/>
  <c r="Z41" i="1" s="1"/>
  <c r="I41" i="1"/>
  <c r="L41" i="1"/>
  <c r="M41" i="1"/>
  <c r="P41" i="1"/>
  <c r="Q41" i="1"/>
  <c r="T41" i="1"/>
  <c r="U41" i="1"/>
  <c r="X41" i="1"/>
  <c r="Y41" i="1"/>
  <c r="AA41" i="1"/>
  <c r="AD41" i="1" s="1"/>
  <c r="H42" i="1"/>
  <c r="Z42" i="1" s="1"/>
  <c r="AC42" i="1" s="1"/>
  <c r="I42" i="1"/>
  <c r="AA42" i="1" s="1"/>
  <c r="L42" i="1"/>
  <c r="M42" i="1"/>
  <c r="P42" i="1"/>
  <c r="Q42" i="1"/>
  <c r="T42" i="1"/>
  <c r="U42" i="1"/>
  <c r="X42" i="1"/>
  <c r="Y42" i="1"/>
  <c r="H43" i="1"/>
  <c r="Z43" i="1" s="1"/>
  <c r="AC43" i="1" s="1"/>
  <c r="I43" i="1"/>
  <c r="L43" i="1"/>
  <c r="M43" i="1"/>
  <c r="P43" i="1"/>
  <c r="Q43" i="1"/>
  <c r="AA43" i="1" s="1"/>
  <c r="T43" i="1"/>
  <c r="U43" i="1"/>
  <c r="X43" i="1"/>
  <c r="Y43" i="1"/>
  <c r="H44" i="1"/>
  <c r="Z44" i="1" s="1"/>
  <c r="AC44" i="1" s="1"/>
  <c r="I44" i="1"/>
  <c r="AA44" i="1" s="1"/>
  <c r="L44" i="1"/>
  <c r="M44" i="1"/>
  <c r="P44" i="1"/>
  <c r="Q44" i="1"/>
  <c r="T44" i="1"/>
  <c r="U44" i="1"/>
  <c r="X44" i="1"/>
  <c r="Y44" i="1"/>
  <c r="H45" i="1"/>
  <c r="Z45" i="1" s="1"/>
  <c r="I45" i="1"/>
  <c r="L45" i="1"/>
  <c r="M45" i="1"/>
  <c r="P45" i="1"/>
  <c r="Q45" i="1"/>
  <c r="T45" i="1"/>
  <c r="U45" i="1"/>
  <c r="X45" i="1"/>
  <c r="Y45" i="1"/>
  <c r="AA45" i="1"/>
  <c r="AD45" i="1" s="1"/>
  <c r="H46" i="1"/>
  <c r="Z46" i="1" s="1"/>
  <c r="AC46" i="1" s="1"/>
  <c r="I46" i="1"/>
  <c r="AA46" i="1" s="1"/>
  <c r="L46" i="1"/>
  <c r="M46" i="1"/>
  <c r="P46" i="1"/>
  <c r="Q46" i="1"/>
  <c r="T46" i="1"/>
  <c r="U46" i="1"/>
  <c r="X46" i="1"/>
  <c r="Y46" i="1"/>
  <c r="H47" i="1"/>
  <c r="Z47" i="1" s="1"/>
  <c r="AC47" i="1" s="1"/>
  <c r="I47" i="1"/>
  <c r="L47" i="1"/>
  <c r="M47" i="1"/>
  <c r="P47" i="1"/>
  <c r="Q47" i="1"/>
  <c r="AA47" i="1" s="1"/>
  <c r="T47" i="1"/>
  <c r="U47" i="1"/>
  <c r="X47" i="1"/>
  <c r="Y47" i="1"/>
  <c r="H48" i="1"/>
  <c r="Z48" i="1" s="1"/>
  <c r="AC48" i="1" s="1"/>
  <c r="I48" i="1"/>
  <c r="AA48" i="1" s="1"/>
  <c r="L48" i="1"/>
  <c r="M48" i="1"/>
  <c r="P48" i="1"/>
  <c r="Q48" i="1"/>
  <c r="T48" i="1"/>
  <c r="U48" i="1"/>
  <c r="X48" i="1"/>
  <c r="Y48" i="1"/>
  <c r="AC45" i="1" l="1"/>
  <c r="AB45" i="1"/>
  <c r="AD36" i="1"/>
  <c r="AB36" i="1"/>
  <c r="AD35" i="1"/>
  <c r="AB35" i="1"/>
  <c r="AB18" i="1"/>
  <c r="AD18" i="1"/>
  <c r="AB17" i="1"/>
  <c r="AC17" i="1"/>
  <c r="AB32" i="1"/>
  <c r="AD32" i="1"/>
  <c r="AD40" i="1"/>
  <c r="AB40" i="1"/>
  <c r="AD39" i="1"/>
  <c r="AB39" i="1"/>
  <c r="AD30" i="1"/>
  <c r="AB30" i="1"/>
  <c r="AC29" i="1"/>
  <c r="AB29" i="1"/>
  <c r="AB26" i="1"/>
  <c r="AD26" i="1"/>
  <c r="AB25" i="1"/>
  <c r="AC25" i="1"/>
  <c r="AB22" i="1"/>
  <c r="AD22" i="1"/>
  <c r="AC21" i="1"/>
  <c r="AB21" i="1"/>
  <c r="AB4" i="1"/>
  <c r="AD4" i="1"/>
  <c r="AB46" i="1"/>
  <c r="AD46" i="1"/>
  <c r="AD31" i="1"/>
  <c r="AB31" i="1"/>
  <c r="AB44" i="1"/>
  <c r="AD44" i="1"/>
  <c r="AD43" i="1"/>
  <c r="AB43" i="1"/>
  <c r="AD34" i="1"/>
  <c r="AB34" i="1"/>
  <c r="AB33" i="1"/>
  <c r="AC33" i="1"/>
  <c r="AB48" i="1"/>
  <c r="AD48" i="1"/>
  <c r="AD47" i="1"/>
  <c r="AB47" i="1"/>
  <c r="AB38" i="1"/>
  <c r="AD38" i="1"/>
  <c r="AB37" i="1"/>
  <c r="AC37" i="1"/>
  <c r="AB16" i="1"/>
  <c r="AD16" i="1"/>
  <c r="AB2" i="1"/>
  <c r="AD2" i="1"/>
  <c r="AD42" i="1"/>
  <c r="AB42" i="1"/>
  <c r="AB41" i="1"/>
  <c r="AC41" i="1"/>
  <c r="AB28" i="1"/>
  <c r="AD28" i="1"/>
  <c r="AB27" i="1"/>
  <c r="AC27" i="1"/>
  <c r="AB24" i="1"/>
  <c r="AD24" i="1"/>
  <c r="AB23" i="1"/>
  <c r="AC23" i="1"/>
  <c r="AD20" i="1"/>
  <c r="AB20" i="1"/>
  <c r="AD19" i="1"/>
  <c r="AB19" i="1"/>
</calcChain>
</file>

<file path=xl/sharedStrings.xml><?xml version="1.0" encoding="utf-8"?>
<sst xmlns="http://schemas.openxmlformats.org/spreadsheetml/2006/main" count="240" uniqueCount="56">
  <si>
    <t/>
  </si>
  <si>
    <t>BÜTÇE GİDERLERİNİN GELİŞİMİ</t>
  </si>
  <si>
    <t>Bütçe Yıl:</t>
  </si>
  <si>
    <t>Kurum Kod:</t>
  </si>
  <si>
    <t>OCAK GERÇEKLEŞME</t>
  </si>
  <si>
    <t>ŞUBAT GERÇEKLEŞME</t>
  </si>
  <si>
    <t>MART GERÇEKLEŞME</t>
  </si>
  <si>
    <t>NİSAN GERÇEKLEŞME</t>
  </si>
  <si>
    <t>MAYIS GERÇEKLEŞME</t>
  </si>
  <si>
    <t>HAZİRAN GERÇEKLEŞME</t>
  </si>
  <si>
    <t>OCAK-HAZİRAN                               GERÇEKLEŞME TOPLAMI</t>
  </si>
  <si>
    <t>ARTIŞ ORANI *           (%)</t>
  </si>
  <si>
    <t>OCAK-HAZİRAN                               GERÇEK. ORANI ** (%)</t>
  </si>
  <si>
    <t>BÜTÇE GİDERLERİ TOPLAMI</t>
  </si>
  <si>
    <t>Yıl:</t>
  </si>
  <si>
    <t>Kurum Ad:</t>
  </si>
  <si>
    <t>EKONOMİK</t>
  </si>
  <si>
    <t>ŞUBAT</t>
  </si>
  <si>
    <t>MART</t>
  </si>
  <si>
    <t>NİSAN</t>
  </si>
  <si>
    <t>MAYIS</t>
  </si>
  <si>
    <t>HAZİRAN</t>
  </si>
  <si>
    <t>0442</t>
  </si>
  <si>
    <t xml:space="preserve">BOLU ABANT İZZET BAYSAL ÜNİVERSİTESİ </t>
  </si>
  <si>
    <t>01 - PERSONEL GİDERLERİ</t>
  </si>
  <si>
    <t>01.01 - MEMURLAR</t>
  </si>
  <si>
    <t>01.02 - SÖZLEŞMELİ  PERSONEL</t>
  </si>
  <si>
    <t>01.03 - İŞÇİLER</t>
  </si>
  <si>
    <t>01.04 - GEÇİCİ SÜRELİ ÇALIŞANLAR</t>
  </si>
  <si>
    <t>01.05 - DİĞER PERSONEL</t>
  </si>
  <si>
    <t>02.01 - MEMURLAR</t>
  </si>
  <si>
    <t>02.02 - SÖZLEŞMELİ PERSONEL</t>
  </si>
  <si>
    <t>02.03 - İŞÇİLER</t>
  </si>
  <si>
    <t>02.04 - GEÇİCİ SÜRELİ ÇALIŞANLAR</t>
  </si>
  <si>
    <t>02.05 - DİĞER PERSONEL</t>
  </si>
  <si>
    <t>03 - MAL VE HİZMET ALIM GİDERLERİ</t>
  </si>
  <si>
    <t>03.02 - TÜKETİME YÖNELİK MAL VE MALZEME ALIMLARI</t>
  </si>
  <si>
    <t>03.03 - YOLLUKLAR</t>
  </si>
  <si>
    <t>03.04 - GÖREV GİDERLERİ</t>
  </si>
  <si>
    <t>03.05 - HİZMET ALIMLARI</t>
  </si>
  <si>
    <t>03.06 - TEMSİL VE TANITMA GİDERLERİ</t>
  </si>
  <si>
    <t>03.07 - MENKUL MAL,GAYRİMADDİ HAK ALIM, BAKIM VE ONARIM GİDERLERİ</t>
  </si>
  <si>
    <t>05 - CARİ TRANSFERLER</t>
  </si>
  <si>
    <t>05.01 - GÖREVLENDİRME GİDERLERİ</t>
  </si>
  <si>
    <t>05.02 - HAZİNE YARDIMLARI</t>
  </si>
  <si>
    <t>05.03 - KAR AMACI GÜTMEYEN KURULUŞLARA YAPILAN TRANSFERLER</t>
  </si>
  <si>
    <t>05.04 - HANE HALKI VE İŞLETMELERE YAPILAN TRANSFERLER</t>
  </si>
  <si>
    <t>05.06 - YURTDIŞINA YAPILAN TRANSFERLER</t>
  </si>
  <si>
    <t>06 - SERMAYE GİDERLERİ</t>
  </si>
  <si>
    <t>06.01 - MAMUL MAL ALIMLARI</t>
  </si>
  <si>
    <t>06.03 - GAYRİ MADDİ HAK ALIMLARI</t>
  </si>
  <si>
    <t>06.05 - GAYRİMENKUL SERMAYE ÜRETİM GİD.</t>
  </si>
  <si>
    <t>03.08 - GAYRİMENKUL MAL B.O.GİDERLERİ</t>
  </si>
  <si>
    <t>02 - SOS.GÜV.KUR. DEVLET PRİMİ GİD.</t>
  </si>
  <si>
    <t>06.06 - MENKUL MALLARIN BÜYÜK ON.GİD.</t>
  </si>
  <si>
    <t>06.07 - GAYRİMENKUL BÜYÜK ONARIM GİD.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</si>
</sst>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Tur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1"/>
      <name val="Tahoma"/>
      <family val="2"/>
      <charset val="162"/>
    </font>
    <font>
      <b/>
      <sz val="11"/>
      <name val="Tahoma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rgb="FF7F7F7F"/>
      <name val="Calibri"/>
      <family val="2"/>
      <charset val="162"/>
    </font>
    <font>
      <sz val="18"/>
      <color theme="3"/>
      <name val="Calibri Light"/>
      <family val="2"/>
      <charset val="162"/>
    </font>
    <font>
      <sz val="11"/>
      <color rgb="FFFA7D00"/>
      <name val="Calibri"/>
      <family val="2"/>
      <charset val="162"/>
    </font>
    <font>
      <b/>
      <sz val="15"/>
      <color theme="3"/>
      <name val="Calibri"/>
      <family val="2"/>
      <charset val="162"/>
    </font>
    <font>
      <b/>
      <sz val="13"/>
      <color theme="3"/>
      <name val="Calibri"/>
      <family val="2"/>
      <charset val="162"/>
    </font>
    <font>
      <b/>
      <sz val="11"/>
      <color theme="3"/>
      <name val="Calibri"/>
      <family val="2"/>
      <charset val="162"/>
    </font>
    <font>
      <b/>
      <sz val="11"/>
      <color rgb="FF3F3F3F"/>
      <name val="Calibri"/>
      <family val="2"/>
      <charset val="162"/>
    </font>
    <font>
      <sz val="11"/>
      <color rgb="FF3F3F76"/>
      <name val="Calibri"/>
      <family val="2"/>
      <charset val="162"/>
    </font>
    <font>
      <b/>
      <sz val="11"/>
      <color rgb="FFFA7D00"/>
      <name val="Calibri"/>
      <family val="2"/>
      <charset val="162"/>
    </font>
    <font>
      <sz val="11"/>
      <color rgb="FF006100"/>
      <name val="Calibri"/>
      <family val="2"/>
      <charset val="162"/>
    </font>
    <font>
      <sz val="11"/>
      <color rgb="FF9C0006"/>
      <name val="Calibri"/>
      <family val="2"/>
      <charset val="162"/>
    </font>
    <font>
      <sz val="11"/>
      <color rgb="FF9C6500"/>
      <name val="Calibri"/>
      <family val="2"/>
      <charset val="162"/>
    </font>
    <font>
      <b/>
      <sz val="12"/>
      <name val="Tahoma"/>
      <family val="2"/>
      <charset val="162"/>
    </font>
    <font>
      <b/>
      <sz val="14"/>
      <name val="Tahoma"/>
      <family val="2"/>
      <charset val="162"/>
    </font>
    <font>
      <b/>
      <sz val="12"/>
      <color indexed="8"/>
      <name val="Tahoma"/>
      <family val="2"/>
      <charset val="162"/>
    </font>
    <font>
      <sz val="12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9" applyNumberFormat="0" applyAlignment="0" applyProtection="0"/>
    <xf numFmtId="0" fontId="19" fillId="3" borderId="10" applyNumberFormat="0" applyAlignment="0" applyProtection="0"/>
    <xf numFmtId="0" fontId="20" fillId="22" borderId="10" applyNumberFormat="0" applyAlignment="0" applyProtection="0"/>
    <xf numFmtId="0" fontId="9" fillId="23" borderId="11" applyNumberFormat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" borderId="12" applyNumberFormat="0" applyFont="0" applyAlignment="0" applyProtection="0"/>
    <xf numFmtId="0" fontId="23" fillId="26" borderId="0" applyNumberFormat="0" applyBorder="0" applyAlignment="0" applyProtection="0"/>
    <xf numFmtId="0" fontId="10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1" fillId="0" borderId="0"/>
  </cellStyleXfs>
  <cellXfs count="48">
    <xf numFmtId="0" fontId="0" fillId="0" borderId="0" xfId="0" applyAlignment="1"/>
    <xf numFmtId="0" fontId="3" fillId="0" borderId="0" xfId="42" applyFont="1" applyAlignment="1">
      <alignment horizontal="center" vertical="center"/>
    </xf>
    <xf numFmtId="3" fontId="4" fillId="0" borderId="0" xfId="42" applyNumberFormat="1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42" applyFont="1" applyAlignment="1">
      <alignment horizontal="center" vertical="center"/>
    </xf>
    <xf numFmtId="3" fontId="5" fillId="0" borderId="0" xfId="42" applyNumberFormat="1" applyFont="1" applyAlignment="1">
      <alignment vertical="center"/>
    </xf>
    <xf numFmtId="0" fontId="4" fillId="0" borderId="0" xfId="42" applyFont="1" applyAlignment="1">
      <alignment vertical="center"/>
    </xf>
    <xf numFmtId="3" fontId="4" fillId="0" borderId="0" xfId="42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/>
    <xf numFmtId="3" fontId="6" fillId="0" borderId="1" xfId="0" applyNumberFormat="1" applyFont="1" applyBorder="1" applyAlignment="1">
      <alignment horizontal="right"/>
    </xf>
    <xf numFmtId="4" fontId="6" fillId="0" borderId="2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 applyProtection="1">
      <alignment horizontal="righ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1" fontId="5" fillId="0" borderId="0" xfId="42" applyNumberFormat="1" applyFont="1" applyAlignment="1">
      <alignment vertical="center"/>
    </xf>
    <xf numFmtId="49" fontId="5" fillId="0" borderId="1" xfId="0" applyNumberFormat="1" applyFont="1" applyBorder="1" applyAlignment="1">
      <alignment wrapText="1"/>
    </xf>
    <xf numFmtId="0" fontId="25" fillId="0" borderId="0" xfId="0" applyFont="1" applyAlignment="1">
      <alignment horizontal="center" vertical="center"/>
    </xf>
    <xf numFmtId="0" fontId="26" fillId="0" borderId="0" xfId="42" applyFont="1" applyAlignment="1">
      <alignment horizontal="left" vertical="center"/>
    </xf>
    <xf numFmtId="1" fontId="27" fillId="0" borderId="0" xfId="0" applyNumberFormat="1" applyFont="1" applyAlignment="1">
      <alignment horizontal="left" vertical="center"/>
    </xf>
    <xf numFmtId="3" fontId="27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9" fontId="27" fillId="0" borderId="4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 applyProtection="1">
      <alignment horizontal="right" vertical="center" wrapText="1"/>
    </xf>
    <xf numFmtId="3" fontId="6" fillId="0" borderId="19" xfId="0" applyNumberFormat="1" applyFont="1" applyBorder="1" applyAlignment="1">
      <alignment horizontal="right" vertical="center"/>
    </xf>
    <xf numFmtId="49" fontId="5" fillId="0" borderId="17" xfId="0" applyNumberFormat="1" applyFont="1" applyBorder="1" applyAlignment="1">
      <alignment vertical="center" wrapText="1"/>
    </xf>
    <xf numFmtId="3" fontId="5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 applyProtection="1">
      <alignment horizontal="right" vertical="center" wrapText="1"/>
    </xf>
    <xf numFmtId="3" fontId="5" fillId="0" borderId="19" xfId="0" applyNumberFormat="1" applyFont="1" applyBorder="1" applyAlignment="1">
      <alignment horizontal="right" vertical="center"/>
    </xf>
    <xf numFmtId="49" fontId="5" fillId="0" borderId="20" xfId="0" applyNumberFormat="1" applyFont="1" applyBorder="1" applyAlignment="1">
      <alignment vertical="center" wrapText="1"/>
    </xf>
    <xf numFmtId="3" fontId="5" fillId="0" borderId="21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 applyProtection="1">
      <alignment horizontal="right" vertical="center" wrapText="1"/>
    </xf>
    <xf numFmtId="3" fontId="5" fillId="0" borderId="22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vertical="center"/>
    </xf>
    <xf numFmtId="3" fontId="24" fillId="0" borderId="24" xfId="0" applyNumberFormat="1" applyFont="1" applyBorder="1" applyAlignment="1">
      <alignment horizontal="right" vertical="center"/>
    </xf>
    <xf numFmtId="4" fontId="24" fillId="0" borderId="24" xfId="0" applyNumberFormat="1" applyFont="1" applyBorder="1" applyAlignment="1" applyProtection="1">
      <alignment horizontal="right" vertical="center" wrapText="1"/>
    </xf>
    <xf numFmtId="3" fontId="24" fillId="0" borderId="25" xfId="0" applyNumberFormat="1" applyFont="1" applyBorder="1" applyAlignment="1">
      <alignment horizontal="right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  <cellStyle name="Yüzde" xfId="4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7109-7E73-4F35-BF2A-E2D504D31858}">
  <sheetPr codeName="Sayfa1">
    <pageSetUpPr fitToPage="1"/>
  </sheetPr>
  <dimension ref="A1:AE48"/>
  <sheetViews>
    <sheetView tabSelected="1" topLeftCell="A11" zoomScale="70" zoomScaleNormal="70" workbookViewId="0">
      <selection activeCell="A49" sqref="A49"/>
    </sheetView>
  </sheetViews>
  <sheetFormatPr defaultRowHeight="13.5" customHeight="1" x14ac:dyDescent="0.2"/>
  <cols>
    <col min="1" max="1" width="46.28515625" style="4" customWidth="1"/>
    <col min="2" max="2" width="18.7109375" style="9" customWidth="1"/>
    <col min="3" max="3" width="18.85546875" style="9" customWidth="1"/>
    <col min="4" max="4" width="17.85546875" style="9" customWidth="1"/>
    <col min="5" max="5" width="18.42578125" style="9" customWidth="1"/>
    <col min="6" max="7" width="21.28515625" style="9" hidden="1" customWidth="1"/>
    <col min="8" max="8" width="16.28515625" style="9" customWidth="1"/>
    <col min="9" max="9" width="16.85546875" style="9" customWidth="1"/>
    <col min="10" max="10" width="21.28515625" style="9" hidden="1" customWidth="1"/>
    <col min="11" max="11" width="10.7109375" style="9" hidden="1" customWidth="1"/>
    <col min="12" max="12" width="17.7109375" style="9" customWidth="1"/>
    <col min="13" max="13" width="18" style="9" customWidth="1"/>
    <col min="14" max="14" width="21.28515625" style="9" hidden="1" customWidth="1"/>
    <col min="15" max="15" width="11.42578125" style="9" hidden="1" customWidth="1"/>
    <col min="16" max="16" width="16.85546875" style="9" customWidth="1"/>
    <col min="17" max="17" width="16.7109375" style="9" customWidth="1"/>
    <col min="18" max="18" width="21.28515625" style="9" hidden="1" customWidth="1"/>
    <col min="19" max="19" width="11.5703125" style="9" hidden="1" customWidth="1"/>
    <col min="20" max="20" width="16.28515625" style="9" customWidth="1"/>
    <col min="21" max="21" width="16.85546875" style="9" customWidth="1"/>
    <col min="22" max="23" width="14.28515625" style="4" hidden="1" customWidth="1"/>
    <col min="24" max="24" width="17.5703125" style="4" customWidth="1"/>
    <col min="25" max="25" width="17.28515625" style="4" customWidth="1"/>
    <col min="26" max="26" width="16.28515625" style="4" customWidth="1"/>
    <col min="27" max="27" width="18.28515625" style="4" customWidth="1"/>
    <col min="28" max="28" width="9.140625" style="4" bestFit="1" customWidth="1"/>
    <col min="29" max="29" width="10.140625" style="4" bestFit="1" customWidth="1"/>
    <col min="30" max="30" width="8.28515625" style="4" customWidth="1"/>
    <col min="31" max="31" width="19.140625" style="4" customWidth="1"/>
    <col min="32" max="32" width="9.140625" style="4" bestFit="1" customWidth="1"/>
    <col min="33" max="16384" width="9.140625" style="4"/>
  </cols>
  <sheetData>
    <row r="1" spans="1:31" ht="12.75" hidden="1" customHeight="1" thickBot="1" x14ac:dyDescent="0.25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/>
      <c r="V1" s="3" t="s">
        <v>0</v>
      </c>
      <c r="X1" s="3" t="s">
        <v>0</v>
      </c>
    </row>
    <row r="2" spans="1:31" ht="15" hidden="1" thickBot="1" x14ac:dyDescent="0.25">
      <c r="A2" s="10" t="s">
        <v>13</v>
      </c>
      <c r="B2" s="11"/>
      <c r="C2" s="11"/>
      <c r="D2" s="11"/>
      <c r="E2" s="11"/>
      <c r="F2" s="11"/>
      <c r="G2" s="11"/>
      <c r="H2" s="11">
        <f>IF(F2=0,0,F2-D2)</f>
        <v>0</v>
      </c>
      <c r="I2" s="11">
        <f>IF(G2=0,0,G2-E2)</f>
        <v>0</v>
      </c>
      <c r="J2" s="11"/>
      <c r="K2" s="11"/>
      <c r="L2" s="11">
        <f>IF(J2=0,0,J2-F2)</f>
        <v>0</v>
      </c>
      <c r="M2" s="11">
        <f>IF(K2=0,0,K2-G2)</f>
        <v>0</v>
      </c>
      <c r="N2" s="11"/>
      <c r="O2" s="11"/>
      <c r="P2" s="11">
        <f>IF(N2=0,0,N2-J2)</f>
        <v>0</v>
      </c>
      <c r="Q2" s="11">
        <f>IF(O2=0,0,O2-K2)</f>
        <v>0</v>
      </c>
      <c r="R2" s="11"/>
      <c r="S2" s="11"/>
      <c r="T2" s="11">
        <f>IF(R2=0,0,R2-N2)</f>
        <v>0</v>
      </c>
      <c r="U2" s="11">
        <f>IF(S2=0,0,S2-O2)</f>
        <v>0</v>
      </c>
      <c r="V2" s="11"/>
      <c r="W2" s="11"/>
      <c r="X2" s="11">
        <f>IF(V2=0,0,V2-R2)</f>
        <v>0</v>
      </c>
      <c r="Y2" s="11">
        <f>IF(W2=0,0,W2-S2)</f>
        <v>0</v>
      </c>
      <c r="Z2" s="11">
        <f>D2+H2+L2+P2+T2+X2</f>
        <v>0</v>
      </c>
      <c r="AA2" s="11">
        <f>E2+I2+M2+Q2+U2+Y2</f>
        <v>0</v>
      </c>
      <c r="AB2" s="12">
        <f>IF(AA2=0,0,IF(Z2=0,0,(AA2-Z2)/Z2*100))</f>
        <v>0</v>
      </c>
      <c r="AC2" s="13">
        <f>IF(Z2=0,0,IF(B2=0,0,Z2/B2*100))</f>
        <v>0</v>
      </c>
      <c r="AD2" s="13">
        <f>IF(AA2=0,0,IF(C2=0,0,AA2/C2*100))</f>
        <v>0</v>
      </c>
      <c r="AE2" s="11">
        <v>-1</v>
      </c>
    </row>
    <row r="3" spans="1:31" ht="12.75" hidden="1" customHeight="1" thickBot="1" x14ac:dyDescent="0.25">
      <c r="A3" s="1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2" t="s">
        <v>0</v>
      </c>
      <c r="O3" s="2" t="s">
        <v>0</v>
      </c>
      <c r="P3" s="2" t="s">
        <v>0</v>
      </c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3" t="s">
        <v>0</v>
      </c>
      <c r="X3" s="3" t="s">
        <v>0</v>
      </c>
    </row>
    <row r="4" spans="1:31" ht="15" hidden="1" thickBot="1" x14ac:dyDescent="0.25">
      <c r="A4" s="18"/>
      <c r="B4" s="14"/>
      <c r="C4" s="14"/>
      <c r="D4" s="14"/>
      <c r="E4" s="14"/>
      <c r="F4" s="14"/>
      <c r="G4" s="14"/>
      <c r="H4" s="14">
        <f>IF(F4=0,0,F4-D4)</f>
        <v>0</v>
      </c>
      <c r="I4" s="14">
        <f>IF(G4=0,0,G4-E4)</f>
        <v>0</v>
      </c>
      <c r="J4" s="14"/>
      <c r="K4" s="14"/>
      <c r="L4" s="14">
        <f>IF(J4=0,0,J4-F4)</f>
        <v>0</v>
      </c>
      <c r="M4" s="14">
        <f>IF(K4=0,0,K4-G4)</f>
        <v>0</v>
      </c>
      <c r="N4" s="14"/>
      <c r="O4" s="14"/>
      <c r="P4" s="14">
        <f>IF(N4=0,0,N4-J4)</f>
        <v>0</v>
      </c>
      <c r="Q4" s="14">
        <f>IF(O4=0,0,O4-K4)</f>
        <v>0</v>
      </c>
      <c r="R4" s="14"/>
      <c r="S4" s="14"/>
      <c r="T4" s="14">
        <f>IF(R4=0,0,R4-N4)</f>
        <v>0</v>
      </c>
      <c r="U4" s="14">
        <f>IF(S4=0,0,S4-O4)</f>
        <v>0</v>
      </c>
      <c r="V4" s="14"/>
      <c r="W4" s="14"/>
      <c r="X4" s="14">
        <f>IF(V4=0,0,V4-R4)</f>
        <v>0</v>
      </c>
      <c r="Y4" s="14">
        <f>IF(W4=0,0,W4-S4)</f>
        <v>0</v>
      </c>
      <c r="Z4" s="14">
        <f>D4+H4+L4+P4+T4+X4</f>
        <v>0</v>
      </c>
      <c r="AA4" s="14">
        <f>E4+I4+M4+Q4+U4+Y4</f>
        <v>0</v>
      </c>
      <c r="AB4" s="15">
        <f>IF(AA4=0,0,IF(Z4=0,0,(AA4-Z4)/Z4*100))</f>
        <v>0</v>
      </c>
      <c r="AC4" s="16">
        <f>IF(Z4=0,0,IF(B4=0,0,Z4/B4*100))</f>
        <v>0</v>
      </c>
      <c r="AD4" s="16">
        <f>IF(AA4=0,0,IF(C4=0,0,AA4/C4*100))</f>
        <v>0</v>
      </c>
      <c r="AE4" s="14">
        <v>-1</v>
      </c>
    </row>
    <row r="5" spans="1:31" ht="12.75" hidden="1" customHeight="1" x14ac:dyDescent="0.2">
      <c r="A5" s="5" t="s">
        <v>0</v>
      </c>
      <c r="B5" s="6" t="s">
        <v>0</v>
      </c>
      <c r="C5" s="6" t="s">
        <v>0</v>
      </c>
      <c r="D5" s="6" t="s">
        <v>0</v>
      </c>
      <c r="E5" s="6" t="s">
        <v>0</v>
      </c>
      <c r="F5" s="6" t="s">
        <v>0</v>
      </c>
      <c r="G5" s="6" t="s">
        <v>0</v>
      </c>
      <c r="H5" s="6" t="s">
        <v>0</v>
      </c>
      <c r="I5" s="6" t="s">
        <v>0</v>
      </c>
      <c r="J5" s="6" t="s">
        <v>0</v>
      </c>
      <c r="K5" s="6" t="s">
        <v>0</v>
      </c>
      <c r="L5" s="6" t="s">
        <v>0</v>
      </c>
      <c r="M5" s="6" t="s">
        <v>0</v>
      </c>
      <c r="N5" s="6" t="s">
        <v>0</v>
      </c>
      <c r="O5" s="6" t="s">
        <v>0</v>
      </c>
      <c r="P5" s="6" t="s">
        <v>0</v>
      </c>
      <c r="Q5" s="6" t="s">
        <v>0</v>
      </c>
      <c r="R5" s="6" t="s">
        <v>0</v>
      </c>
      <c r="S5" s="6" t="s">
        <v>0</v>
      </c>
      <c r="T5" s="6" t="s">
        <v>0</v>
      </c>
      <c r="U5" s="6" t="s">
        <v>0</v>
      </c>
      <c r="V5" s="3" t="s">
        <v>0</v>
      </c>
      <c r="X5" s="3" t="s">
        <v>0</v>
      </c>
    </row>
    <row r="6" spans="1:31" ht="15.75" hidden="1" customHeight="1" x14ac:dyDescent="0.2">
      <c r="A6" s="3" t="s">
        <v>14</v>
      </c>
      <c r="B6" s="17">
        <v>2024</v>
      </c>
      <c r="C6" s="6" t="s">
        <v>0</v>
      </c>
      <c r="D6" s="6" t="s">
        <v>0</v>
      </c>
      <c r="E6" s="6" t="s">
        <v>0</v>
      </c>
      <c r="F6" s="6" t="s">
        <v>0</v>
      </c>
      <c r="G6" s="6" t="s">
        <v>0</v>
      </c>
      <c r="H6" s="6" t="s">
        <v>0</v>
      </c>
      <c r="I6" s="6" t="s">
        <v>0</v>
      </c>
      <c r="J6" s="6" t="s">
        <v>0</v>
      </c>
      <c r="K6" s="6" t="s">
        <v>0</v>
      </c>
      <c r="L6" s="6" t="s">
        <v>0</v>
      </c>
      <c r="M6" s="6" t="s">
        <v>0</v>
      </c>
      <c r="N6" s="6" t="s">
        <v>0</v>
      </c>
      <c r="O6" s="6" t="s">
        <v>0</v>
      </c>
      <c r="P6" s="6" t="s">
        <v>0</v>
      </c>
      <c r="Q6" s="6" t="s">
        <v>0</v>
      </c>
      <c r="R6" s="6" t="s">
        <v>0</v>
      </c>
      <c r="S6" s="6" t="s">
        <v>0</v>
      </c>
      <c r="T6" s="6" t="s">
        <v>0</v>
      </c>
      <c r="U6" s="6" t="s">
        <v>0</v>
      </c>
      <c r="V6" s="3" t="s">
        <v>0</v>
      </c>
      <c r="X6" s="3" t="s">
        <v>0</v>
      </c>
    </row>
    <row r="7" spans="1:31" ht="14.25" hidden="1" x14ac:dyDescent="0.2">
      <c r="A7" s="7" t="s">
        <v>3</v>
      </c>
      <c r="B7" s="8" t="s">
        <v>22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8" t="s">
        <v>0</v>
      </c>
      <c r="S7" s="8" t="s">
        <v>0</v>
      </c>
      <c r="T7" s="8" t="s">
        <v>0</v>
      </c>
      <c r="U7" s="8" t="s">
        <v>0</v>
      </c>
      <c r="V7" s="8" t="s">
        <v>0</v>
      </c>
      <c r="X7" s="8" t="s">
        <v>0</v>
      </c>
    </row>
    <row r="8" spans="1:31" ht="14.25" hidden="1" x14ac:dyDescent="0.2">
      <c r="A8" s="4" t="s">
        <v>15</v>
      </c>
      <c r="B8" s="9" t="s">
        <v>23</v>
      </c>
    </row>
    <row r="9" spans="1:31" ht="14.25" hidden="1" x14ac:dyDescent="0.2"/>
    <row r="10" spans="1:31" ht="13.5" hidden="1" customHeight="1" x14ac:dyDescent="0.2"/>
    <row r="11" spans="1:31" ht="22.5" customHeight="1" x14ac:dyDescent="0.2">
      <c r="A11" s="19" t="s">
        <v>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  <c r="K11" s="19" t="s">
        <v>0</v>
      </c>
      <c r="L11" s="19" t="s">
        <v>0</v>
      </c>
      <c r="M11" s="19" t="s">
        <v>0</v>
      </c>
      <c r="N11" s="19" t="s">
        <v>0</v>
      </c>
      <c r="O11" s="19" t="s">
        <v>0</v>
      </c>
      <c r="P11" s="19" t="s">
        <v>0</v>
      </c>
      <c r="Q11" s="19" t="s">
        <v>0</v>
      </c>
      <c r="R11" s="19" t="s">
        <v>0</v>
      </c>
      <c r="S11" s="19" t="s">
        <v>0</v>
      </c>
      <c r="T11" s="19" t="s">
        <v>0</v>
      </c>
      <c r="U11" s="19" t="s">
        <v>0</v>
      </c>
      <c r="V11" s="19" t="s">
        <v>0</v>
      </c>
      <c r="W11" s="19" t="s">
        <v>0</v>
      </c>
      <c r="X11" s="19" t="s">
        <v>0</v>
      </c>
      <c r="Y11" s="19" t="s">
        <v>0</v>
      </c>
      <c r="Z11" s="19" t="s">
        <v>0</v>
      </c>
      <c r="AA11" s="19" t="s">
        <v>0</v>
      </c>
      <c r="AB11" s="19" t="s">
        <v>0</v>
      </c>
      <c r="AC11" s="19" t="s">
        <v>0</v>
      </c>
      <c r="AD11" s="19" t="s">
        <v>0</v>
      </c>
      <c r="AE11" s="19" t="s">
        <v>0</v>
      </c>
    </row>
    <row r="12" spans="1:31" ht="16.5" customHeight="1" x14ac:dyDescent="0.2">
      <c r="A12" s="20" t="s">
        <v>2</v>
      </c>
      <c r="B12" s="21">
        <f>ButceYil</f>
        <v>2024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V12" s="9" t="s">
        <v>0</v>
      </c>
      <c r="W12" s="9" t="s">
        <v>0</v>
      </c>
      <c r="X12" s="9" t="s">
        <v>0</v>
      </c>
      <c r="Y12" s="9" t="s">
        <v>0</v>
      </c>
      <c r="Z12" s="9" t="s">
        <v>0</v>
      </c>
      <c r="AA12" s="9" t="s">
        <v>0</v>
      </c>
    </row>
    <row r="13" spans="1:31" ht="17.25" customHeight="1" thickBot="1" x14ac:dyDescent="0.25">
      <c r="A13" s="23" t="s">
        <v>15</v>
      </c>
      <c r="B13" s="24" t="str">
        <f>KurAd</f>
        <v xml:space="preserve">BOLU ABANT İZZET BAYSAL ÜNİVERSİTESİ </v>
      </c>
      <c r="C13" s="24" t="s">
        <v>0</v>
      </c>
      <c r="D13" s="24" t="s">
        <v>0</v>
      </c>
      <c r="E13" s="24" t="s">
        <v>0</v>
      </c>
      <c r="F13" s="24" t="s">
        <v>0</v>
      </c>
      <c r="G13" s="24" t="s">
        <v>0</v>
      </c>
      <c r="H13" s="24" t="s">
        <v>0</v>
      </c>
      <c r="I13" s="24" t="s">
        <v>0</v>
      </c>
      <c r="J13" s="24" t="s">
        <v>0</v>
      </c>
      <c r="K13" s="24" t="s">
        <v>0</v>
      </c>
      <c r="L13" s="24" t="s">
        <v>0</v>
      </c>
      <c r="M13" s="24" t="s">
        <v>0</v>
      </c>
      <c r="N13" s="24" t="s">
        <v>0</v>
      </c>
      <c r="O13" s="24" t="s">
        <v>0</v>
      </c>
      <c r="P13" s="24" t="s">
        <v>0</v>
      </c>
      <c r="Q13" s="24" t="s">
        <v>0</v>
      </c>
      <c r="V13" s="9" t="s">
        <v>0</v>
      </c>
      <c r="W13" s="9" t="s">
        <v>0</v>
      </c>
      <c r="X13" s="9" t="s">
        <v>0</v>
      </c>
      <c r="Y13" s="9" t="s">
        <v>0</v>
      </c>
    </row>
    <row r="14" spans="1:31" ht="51.75" customHeight="1" x14ac:dyDescent="0.2">
      <c r="A14" s="25" t="s">
        <v>16</v>
      </c>
      <c r="B14" s="26" t="str">
        <f>ButceYil-1 &amp; " " &amp; "GERÇEKLEŞME TOPLAMI"</f>
        <v>2023 GERÇEKLEŞME TOPLAMI</v>
      </c>
      <c r="C14" s="26" t="str">
        <f>ButceYil &amp; " " &amp; "BAŞLANGIÇ ÖDENEĞİ"</f>
        <v>2024 BAŞLANGIÇ ÖDENEĞİ</v>
      </c>
      <c r="D14" s="26" t="s">
        <v>4</v>
      </c>
      <c r="E14" s="26" t="s">
        <v>0</v>
      </c>
      <c r="F14" s="26" t="s">
        <v>17</v>
      </c>
      <c r="G14" s="26" t="s">
        <v>0</v>
      </c>
      <c r="H14" s="26" t="s">
        <v>5</v>
      </c>
      <c r="I14" s="26" t="s">
        <v>0</v>
      </c>
      <c r="J14" s="26" t="s">
        <v>18</v>
      </c>
      <c r="K14" s="26" t="s">
        <v>0</v>
      </c>
      <c r="L14" s="26" t="s">
        <v>6</v>
      </c>
      <c r="M14" s="26" t="s">
        <v>0</v>
      </c>
      <c r="N14" s="26" t="s">
        <v>19</v>
      </c>
      <c r="O14" s="26" t="s">
        <v>0</v>
      </c>
      <c r="P14" s="26" t="s">
        <v>7</v>
      </c>
      <c r="Q14" s="26" t="s">
        <v>0</v>
      </c>
      <c r="R14" s="26" t="s">
        <v>20</v>
      </c>
      <c r="S14" s="26" t="s">
        <v>0</v>
      </c>
      <c r="T14" s="26" t="s">
        <v>8</v>
      </c>
      <c r="U14" s="26" t="s">
        <v>0</v>
      </c>
      <c r="V14" s="26" t="s">
        <v>21</v>
      </c>
      <c r="W14" s="26" t="s">
        <v>0</v>
      </c>
      <c r="X14" s="26" t="s">
        <v>9</v>
      </c>
      <c r="Y14" s="26" t="s">
        <v>0</v>
      </c>
      <c r="Z14" s="26" t="s">
        <v>10</v>
      </c>
      <c r="AA14" s="26" t="s">
        <v>0</v>
      </c>
      <c r="AB14" s="26" t="s">
        <v>11</v>
      </c>
      <c r="AC14" s="26" t="s">
        <v>12</v>
      </c>
      <c r="AD14" s="26" t="s">
        <v>0</v>
      </c>
      <c r="AE14" s="27" t="str">
        <f>ButceYil &amp; " " &amp; "YILSONU GERÇEKLEŞME TAHMİNİ"</f>
        <v>2024 YILSONU GERÇEKLEŞME TAHMİNİ</v>
      </c>
    </row>
    <row r="15" spans="1:31" ht="39" customHeight="1" thickBot="1" x14ac:dyDescent="0.25">
      <c r="A15" s="40" t="s">
        <v>0</v>
      </c>
      <c r="B15" s="41" t="s">
        <v>0</v>
      </c>
      <c r="C15" s="41" t="s">
        <v>0</v>
      </c>
      <c r="D15" s="42">
        <f>ButceYil-1</f>
        <v>2023</v>
      </c>
      <c r="E15" s="42">
        <f>ButceYil</f>
        <v>2024</v>
      </c>
      <c r="F15" s="42">
        <f>ButceYil-1</f>
        <v>2023</v>
      </c>
      <c r="G15" s="42">
        <f>ButceYil</f>
        <v>2024</v>
      </c>
      <c r="H15" s="42">
        <f>ButceYil-1</f>
        <v>2023</v>
      </c>
      <c r="I15" s="42">
        <f>ButceYil</f>
        <v>2024</v>
      </c>
      <c r="J15" s="42">
        <f>ButceYil-1</f>
        <v>2023</v>
      </c>
      <c r="K15" s="42">
        <f>ButceYil</f>
        <v>2024</v>
      </c>
      <c r="L15" s="42">
        <f>ButceYil-1</f>
        <v>2023</v>
      </c>
      <c r="M15" s="42">
        <f>ButceYil</f>
        <v>2024</v>
      </c>
      <c r="N15" s="42">
        <f>ButceYil-1</f>
        <v>2023</v>
      </c>
      <c r="O15" s="42">
        <f>ButceYil</f>
        <v>2024</v>
      </c>
      <c r="P15" s="42">
        <f>ButceYil-1</f>
        <v>2023</v>
      </c>
      <c r="Q15" s="42">
        <f>ButceYil</f>
        <v>2024</v>
      </c>
      <c r="R15" s="42">
        <f>ButceYil-1</f>
        <v>2023</v>
      </c>
      <c r="S15" s="42">
        <f>ButceYil</f>
        <v>2024</v>
      </c>
      <c r="T15" s="42">
        <f>ButceYil-1</f>
        <v>2023</v>
      </c>
      <c r="U15" s="42">
        <f>ButceYil</f>
        <v>2024</v>
      </c>
      <c r="V15" s="42">
        <f>ButceYil-1</f>
        <v>2023</v>
      </c>
      <c r="W15" s="42">
        <f>ButceYil</f>
        <v>2024</v>
      </c>
      <c r="X15" s="42">
        <f>ButceYil-1</f>
        <v>2023</v>
      </c>
      <c r="Y15" s="42">
        <f>ButceYil</f>
        <v>2024</v>
      </c>
      <c r="Z15" s="42">
        <f>ButceYil-1</f>
        <v>2023</v>
      </c>
      <c r="AA15" s="42">
        <f>ButceYil</f>
        <v>2024</v>
      </c>
      <c r="AB15" s="41" t="s">
        <v>0</v>
      </c>
      <c r="AC15" s="42">
        <f>ButceYil-1</f>
        <v>2023</v>
      </c>
      <c r="AD15" s="42">
        <f>ButceYil</f>
        <v>2024</v>
      </c>
      <c r="AE15" s="43" t="s">
        <v>0</v>
      </c>
    </row>
    <row r="16" spans="1:31" ht="27.75" customHeight="1" x14ac:dyDescent="0.2">
      <c r="A16" s="44" t="s">
        <v>13</v>
      </c>
      <c r="B16" s="45">
        <v>1361665437.6500001</v>
      </c>
      <c r="C16" s="45">
        <v>2588219000</v>
      </c>
      <c r="D16" s="45">
        <v>103925261.82000001</v>
      </c>
      <c r="E16" s="45">
        <v>223188397.71999997</v>
      </c>
      <c r="F16" s="45">
        <v>194646461.22</v>
      </c>
      <c r="G16" s="45">
        <v>418272256.60999984</v>
      </c>
      <c r="H16" s="45">
        <f t="shared" ref="H16:H48" si="0">IF(F16=0,0,F16-D16)</f>
        <v>90721199.399999991</v>
      </c>
      <c r="I16" s="45">
        <f t="shared" ref="I16:I48" si="1">IF(G16=0,0,G16-E16)</f>
        <v>195083858.88999987</v>
      </c>
      <c r="J16" s="45">
        <v>280806310.83000004</v>
      </c>
      <c r="K16" s="45">
        <v>602900869.98000002</v>
      </c>
      <c r="L16" s="45">
        <f t="shared" ref="L16:L48" si="2">IF(J16=0,0,J16-F16)</f>
        <v>86159849.610000044</v>
      </c>
      <c r="M16" s="45">
        <f t="shared" ref="M16:M48" si="3">IF(K16=0,0,K16-G16)</f>
        <v>184628613.37000018</v>
      </c>
      <c r="N16" s="45">
        <v>365532356.84000003</v>
      </c>
      <c r="O16" s="45">
        <v>802806794.89999998</v>
      </c>
      <c r="P16" s="45">
        <f t="shared" ref="P16:P48" si="4">IF(N16=0,0,N16-J16)</f>
        <v>84726046.00999999</v>
      </c>
      <c r="Q16" s="45">
        <f t="shared" ref="Q16:Q48" si="5">IF(O16=0,0,O16-K16)</f>
        <v>199905924.91999996</v>
      </c>
      <c r="R16" s="45">
        <v>451730079.75</v>
      </c>
      <c r="S16" s="45">
        <v>993859317.82000005</v>
      </c>
      <c r="T16" s="45">
        <f t="shared" ref="T16:T48" si="6">IF(R16=0,0,R16-N16)</f>
        <v>86197722.909999967</v>
      </c>
      <c r="U16" s="45">
        <f t="shared" ref="U16:U48" si="7">IF(S16=0,0,S16-O16)</f>
        <v>191052522.92000008</v>
      </c>
      <c r="V16" s="45">
        <v>572665284.3900001</v>
      </c>
      <c r="W16" s="45">
        <v>1188713474.3599999</v>
      </c>
      <c r="X16" s="45">
        <f t="shared" ref="X16:X48" si="8">IF(V16=0,0,V16-R16)</f>
        <v>120935204.6400001</v>
      </c>
      <c r="Y16" s="45">
        <f t="shared" ref="Y16:Y48" si="9">IF(W16=0,0,W16-S16)</f>
        <v>194854156.53999984</v>
      </c>
      <c r="Z16" s="45">
        <f t="shared" ref="Z16:Z48" si="10">D16+H16+L16+P16+T16+X16</f>
        <v>572665284.3900001</v>
      </c>
      <c r="AA16" s="45">
        <f t="shared" ref="AA16:AA48" si="11">E16+I16+M16+Q16+U16+Y16</f>
        <v>1188713474.3599999</v>
      </c>
      <c r="AB16" s="46">
        <f t="shared" ref="AB16:AB48" si="12">IF(AA16=0,0,IF(Z16=0,0,(AA16-Z16)/Z16*100))</f>
        <v>107.57561297367815</v>
      </c>
      <c r="AC16" s="46">
        <f t="shared" ref="AC16:AC48" si="13">IF(Z16=0,0,IF(B16=0,0,Z16/B16*100))</f>
        <v>42.056239995216572</v>
      </c>
      <c r="AD16" s="46">
        <f t="shared" ref="AD16:AD48" si="14">IF(AA16=0,0,IF(C16=0,0,AA16/C16*100))</f>
        <v>45.927855191542903</v>
      </c>
      <c r="AE16" s="47">
        <v>2890000000</v>
      </c>
    </row>
    <row r="17" spans="1:31" ht="27.75" customHeight="1" x14ac:dyDescent="0.2">
      <c r="A17" s="28" t="s">
        <v>24</v>
      </c>
      <c r="B17" s="29">
        <v>1005968630.6600001</v>
      </c>
      <c r="C17" s="29">
        <v>1845973000</v>
      </c>
      <c r="D17" s="29">
        <v>82521560.969999999</v>
      </c>
      <c r="E17" s="29">
        <v>190184813.03999999</v>
      </c>
      <c r="F17" s="29">
        <v>143013924.08000001</v>
      </c>
      <c r="G17" s="29">
        <v>344506325.64999992</v>
      </c>
      <c r="H17" s="29">
        <f t="shared" si="0"/>
        <v>60492363.110000014</v>
      </c>
      <c r="I17" s="29">
        <f t="shared" si="1"/>
        <v>154321512.60999992</v>
      </c>
      <c r="J17" s="29">
        <v>203732522.53999999</v>
      </c>
      <c r="K17" s="29">
        <v>489324222.24000001</v>
      </c>
      <c r="L17" s="29">
        <f t="shared" si="2"/>
        <v>60718598.459999979</v>
      </c>
      <c r="M17" s="29">
        <f t="shared" si="3"/>
        <v>144817896.59000009</v>
      </c>
      <c r="N17" s="29">
        <v>265384725.59999999</v>
      </c>
      <c r="O17" s="29">
        <v>644743191.88999999</v>
      </c>
      <c r="P17" s="29">
        <f t="shared" si="4"/>
        <v>61652203.060000002</v>
      </c>
      <c r="Q17" s="29">
        <f t="shared" si="5"/>
        <v>155418969.64999998</v>
      </c>
      <c r="R17" s="29">
        <v>330201805.32000005</v>
      </c>
      <c r="S17" s="29">
        <v>797767658.36000001</v>
      </c>
      <c r="T17" s="29">
        <f t="shared" si="6"/>
        <v>64817079.720000058</v>
      </c>
      <c r="U17" s="29">
        <f t="shared" si="7"/>
        <v>153024466.47000003</v>
      </c>
      <c r="V17" s="29">
        <v>428673632.36000007</v>
      </c>
      <c r="W17" s="29">
        <v>949850146.88999999</v>
      </c>
      <c r="X17" s="29">
        <f t="shared" si="8"/>
        <v>98471827.040000021</v>
      </c>
      <c r="Y17" s="29">
        <f t="shared" si="9"/>
        <v>152082488.52999997</v>
      </c>
      <c r="Z17" s="29">
        <f t="shared" si="10"/>
        <v>428673632.36000007</v>
      </c>
      <c r="AA17" s="29">
        <f t="shared" si="11"/>
        <v>949850146.88999999</v>
      </c>
      <c r="AB17" s="30">
        <f t="shared" si="12"/>
        <v>121.57885981014012</v>
      </c>
      <c r="AC17" s="30">
        <f t="shared" si="13"/>
        <v>42.613021847287037</v>
      </c>
      <c r="AD17" s="30">
        <f t="shared" si="14"/>
        <v>51.455256761068554</v>
      </c>
      <c r="AE17" s="31">
        <v>2095513000</v>
      </c>
    </row>
    <row r="18" spans="1:31" ht="27.75" customHeight="1" x14ac:dyDescent="0.2">
      <c r="A18" s="32" t="s">
        <v>25</v>
      </c>
      <c r="B18" s="33">
        <v>809810316.70000005</v>
      </c>
      <c r="C18" s="33">
        <v>1549751000</v>
      </c>
      <c r="D18" s="33">
        <v>74762397.030000001</v>
      </c>
      <c r="E18" s="33">
        <v>173274408.21000001</v>
      </c>
      <c r="F18" s="33">
        <v>126650747.31</v>
      </c>
      <c r="G18" s="33">
        <v>305484058.57999998</v>
      </c>
      <c r="H18" s="33">
        <f t="shared" si="0"/>
        <v>51888350.280000001</v>
      </c>
      <c r="I18" s="33">
        <f t="shared" si="1"/>
        <v>132209650.36999997</v>
      </c>
      <c r="J18" s="33">
        <v>180436333.47999999</v>
      </c>
      <c r="K18" s="33">
        <v>428123187.18000001</v>
      </c>
      <c r="L18" s="33">
        <f t="shared" si="2"/>
        <v>53785586.169999987</v>
      </c>
      <c r="M18" s="33">
        <f t="shared" si="3"/>
        <v>122639128.60000002</v>
      </c>
      <c r="N18" s="33">
        <v>233180152.63999999</v>
      </c>
      <c r="O18" s="33">
        <v>555514970.63999999</v>
      </c>
      <c r="P18" s="33">
        <f t="shared" si="4"/>
        <v>52743819.159999996</v>
      </c>
      <c r="Q18" s="33">
        <f t="shared" si="5"/>
        <v>127391783.45999998</v>
      </c>
      <c r="R18" s="33">
        <v>290262905.35000002</v>
      </c>
      <c r="S18" s="33">
        <v>683196406.07000005</v>
      </c>
      <c r="T18" s="33">
        <f t="shared" si="6"/>
        <v>57082752.710000038</v>
      </c>
      <c r="U18" s="33">
        <f t="shared" si="7"/>
        <v>127681435.43000007</v>
      </c>
      <c r="V18" s="33">
        <v>346456143.97000003</v>
      </c>
      <c r="W18" s="33">
        <v>807577351.61000001</v>
      </c>
      <c r="X18" s="33">
        <f t="shared" si="8"/>
        <v>56193238.620000005</v>
      </c>
      <c r="Y18" s="33">
        <f t="shared" si="9"/>
        <v>124380945.53999996</v>
      </c>
      <c r="Z18" s="33">
        <f t="shared" si="10"/>
        <v>346456143.97000003</v>
      </c>
      <c r="AA18" s="33">
        <f t="shared" si="11"/>
        <v>807577351.61000001</v>
      </c>
      <c r="AB18" s="34">
        <f t="shared" si="12"/>
        <v>133.09655945369204</v>
      </c>
      <c r="AC18" s="34">
        <f t="shared" si="13"/>
        <v>42.782382099282039</v>
      </c>
      <c r="AD18" s="34">
        <f t="shared" si="14"/>
        <v>52.110135861180282</v>
      </c>
      <c r="AE18" s="35">
        <v>1779446000</v>
      </c>
    </row>
    <row r="19" spans="1:31" ht="27.75" customHeight="1" x14ac:dyDescent="0.2">
      <c r="A19" s="32" t="s">
        <v>26</v>
      </c>
      <c r="B19" s="33">
        <v>22213343.449999999</v>
      </c>
      <c r="C19" s="33">
        <v>42814000</v>
      </c>
      <c r="D19" s="33">
        <v>2701292.97</v>
      </c>
      <c r="E19" s="33">
        <v>4048162.75</v>
      </c>
      <c r="F19" s="33">
        <v>4792475.2</v>
      </c>
      <c r="G19" s="33">
        <v>7991662.0899999999</v>
      </c>
      <c r="H19" s="33">
        <f t="shared" si="0"/>
        <v>2091182.23</v>
      </c>
      <c r="I19" s="33">
        <f t="shared" si="1"/>
        <v>3943499.34</v>
      </c>
      <c r="J19" s="33">
        <v>5837168.4400000004</v>
      </c>
      <c r="K19" s="33">
        <v>12674414.460000001</v>
      </c>
      <c r="L19" s="33">
        <f t="shared" si="2"/>
        <v>1044693.2400000002</v>
      </c>
      <c r="M19" s="33">
        <f t="shared" si="3"/>
        <v>4682752.370000001</v>
      </c>
      <c r="N19" s="33">
        <v>6988511.3799999999</v>
      </c>
      <c r="O19" s="33">
        <v>17144694.359999999</v>
      </c>
      <c r="P19" s="33">
        <f t="shared" si="4"/>
        <v>1151342.9399999995</v>
      </c>
      <c r="Q19" s="33">
        <f t="shared" si="5"/>
        <v>4470279.8999999985</v>
      </c>
      <c r="R19" s="33">
        <v>8207629.6600000001</v>
      </c>
      <c r="S19" s="33">
        <v>21580542.850000001</v>
      </c>
      <c r="T19" s="33">
        <f t="shared" si="6"/>
        <v>1219118.2800000003</v>
      </c>
      <c r="U19" s="33">
        <f t="shared" si="7"/>
        <v>4435848.4900000021</v>
      </c>
      <c r="V19" s="33">
        <v>9682355.4299999997</v>
      </c>
      <c r="W19" s="33">
        <v>26017273.780000001</v>
      </c>
      <c r="X19" s="33">
        <f t="shared" si="8"/>
        <v>1474725.7699999996</v>
      </c>
      <c r="Y19" s="33">
        <f t="shared" si="9"/>
        <v>4436730.93</v>
      </c>
      <c r="Z19" s="33">
        <f t="shared" si="10"/>
        <v>9682355.4299999997</v>
      </c>
      <c r="AA19" s="33">
        <f t="shared" si="11"/>
        <v>26017273.780000001</v>
      </c>
      <c r="AB19" s="34">
        <f t="shared" si="12"/>
        <v>168.70810484179884</v>
      </c>
      <c r="AC19" s="34">
        <f t="shared" si="13"/>
        <v>43.588014797475253</v>
      </c>
      <c r="AD19" s="34">
        <f t="shared" si="14"/>
        <v>60.768145419722522</v>
      </c>
      <c r="AE19" s="35">
        <v>59857000</v>
      </c>
    </row>
    <row r="20" spans="1:31" ht="27.75" customHeight="1" x14ac:dyDescent="0.2">
      <c r="A20" s="32" t="s">
        <v>27</v>
      </c>
      <c r="B20" s="33">
        <v>146581651.30000001</v>
      </c>
      <c r="C20" s="33">
        <v>194455000</v>
      </c>
      <c r="D20" s="33">
        <v>3350021.67</v>
      </c>
      <c r="E20" s="33">
        <v>9201833.8100000005</v>
      </c>
      <c r="F20" s="33">
        <v>7728605.3799999999</v>
      </c>
      <c r="G20" s="33">
        <v>22829891.09</v>
      </c>
      <c r="H20" s="33">
        <f t="shared" si="0"/>
        <v>4378583.71</v>
      </c>
      <c r="I20" s="33">
        <f t="shared" si="1"/>
        <v>13628057.279999999</v>
      </c>
      <c r="J20" s="33">
        <v>11533992.75</v>
      </c>
      <c r="K20" s="33">
        <v>35675770.789999999</v>
      </c>
      <c r="L20" s="33">
        <f t="shared" si="2"/>
        <v>3805387.37</v>
      </c>
      <c r="M20" s="33">
        <f t="shared" si="3"/>
        <v>12845879.699999999</v>
      </c>
      <c r="N20" s="33">
        <v>17203539.239999998</v>
      </c>
      <c r="O20" s="33">
        <v>54556033.640000001</v>
      </c>
      <c r="P20" s="33">
        <f t="shared" si="4"/>
        <v>5669546.4899999984</v>
      </c>
      <c r="Q20" s="33">
        <f t="shared" si="5"/>
        <v>18880262.850000001</v>
      </c>
      <c r="R20" s="33">
        <v>21622472.289999999</v>
      </c>
      <c r="S20" s="33">
        <v>70765572.409999996</v>
      </c>
      <c r="T20" s="33">
        <f t="shared" si="6"/>
        <v>4418933.0500000007</v>
      </c>
      <c r="U20" s="33">
        <f t="shared" si="7"/>
        <v>16209538.769999996</v>
      </c>
      <c r="V20" s="33">
        <v>60297129.700000003</v>
      </c>
      <c r="W20" s="33">
        <v>89405745.099999994</v>
      </c>
      <c r="X20" s="33">
        <f t="shared" si="8"/>
        <v>38674657.410000004</v>
      </c>
      <c r="Y20" s="33">
        <f t="shared" si="9"/>
        <v>18640172.689999998</v>
      </c>
      <c r="Z20" s="33">
        <f t="shared" si="10"/>
        <v>60297129.700000003</v>
      </c>
      <c r="AA20" s="33">
        <f t="shared" si="11"/>
        <v>89405745.099999994</v>
      </c>
      <c r="AB20" s="34">
        <f t="shared" si="12"/>
        <v>48.275291949759243</v>
      </c>
      <c r="AC20" s="34">
        <f t="shared" si="13"/>
        <v>41.135523556487591</v>
      </c>
      <c r="AD20" s="34">
        <f t="shared" si="14"/>
        <v>45.977601553058548</v>
      </c>
      <c r="AE20" s="35">
        <v>197856000</v>
      </c>
    </row>
    <row r="21" spans="1:31" ht="27.75" customHeight="1" x14ac:dyDescent="0.2">
      <c r="A21" s="32" t="s">
        <v>28</v>
      </c>
      <c r="B21" s="33">
        <v>607351.86</v>
      </c>
      <c r="C21" s="33">
        <v>2479000</v>
      </c>
      <c r="D21" s="33">
        <v>51205.32</v>
      </c>
      <c r="E21" s="33">
        <v>100256.04</v>
      </c>
      <c r="F21" s="33">
        <v>135039</v>
      </c>
      <c r="G21" s="33">
        <v>247431.61</v>
      </c>
      <c r="H21" s="33">
        <f t="shared" si="0"/>
        <v>83833.679999999993</v>
      </c>
      <c r="I21" s="33">
        <f t="shared" si="1"/>
        <v>147175.57</v>
      </c>
      <c r="J21" s="33">
        <v>167831.88</v>
      </c>
      <c r="K21" s="33">
        <v>461185.13</v>
      </c>
      <c r="L21" s="33">
        <f t="shared" si="2"/>
        <v>32792.880000000005</v>
      </c>
      <c r="M21" s="33">
        <f t="shared" si="3"/>
        <v>213753.52000000002</v>
      </c>
      <c r="N21" s="33">
        <v>196955.16</v>
      </c>
      <c r="O21" s="33">
        <v>683271.47</v>
      </c>
      <c r="P21" s="33">
        <f t="shared" si="4"/>
        <v>29123.279999999999</v>
      </c>
      <c r="Q21" s="33">
        <f t="shared" si="5"/>
        <v>222086.33999999997</v>
      </c>
      <c r="R21" s="33">
        <v>226078.44</v>
      </c>
      <c r="S21" s="33">
        <v>943360.28</v>
      </c>
      <c r="T21" s="33">
        <f t="shared" si="6"/>
        <v>29123.279999999999</v>
      </c>
      <c r="U21" s="33">
        <f t="shared" si="7"/>
        <v>260088.81000000006</v>
      </c>
      <c r="V21" s="33">
        <v>255201.72</v>
      </c>
      <c r="W21" s="33">
        <v>1196259.3799999999</v>
      </c>
      <c r="X21" s="33">
        <f t="shared" si="8"/>
        <v>29123.279999999999</v>
      </c>
      <c r="Y21" s="33">
        <f t="shared" si="9"/>
        <v>252899.09999999986</v>
      </c>
      <c r="Z21" s="33">
        <f t="shared" si="10"/>
        <v>255201.72</v>
      </c>
      <c r="AA21" s="33">
        <f t="shared" si="11"/>
        <v>1196259.3799999999</v>
      </c>
      <c r="AB21" s="34">
        <f t="shared" si="12"/>
        <v>368.75051625827598</v>
      </c>
      <c r="AC21" s="34">
        <f t="shared" si="13"/>
        <v>42.018759932669013</v>
      </c>
      <c r="AD21" s="34">
        <f t="shared" si="14"/>
        <v>48.25572327551432</v>
      </c>
      <c r="AE21" s="35">
        <v>1916000</v>
      </c>
    </row>
    <row r="22" spans="1:31" ht="27.75" customHeight="1" x14ac:dyDescent="0.2">
      <c r="A22" s="32" t="s">
        <v>29</v>
      </c>
      <c r="B22" s="33">
        <v>26755967.350000001</v>
      </c>
      <c r="C22" s="33">
        <v>56474000</v>
      </c>
      <c r="D22" s="33">
        <v>1656643.98</v>
      </c>
      <c r="E22" s="33">
        <v>3560152.23</v>
      </c>
      <c r="F22" s="33">
        <v>3707057.19</v>
      </c>
      <c r="G22" s="33">
        <v>7953282.2800000003</v>
      </c>
      <c r="H22" s="33">
        <f t="shared" si="0"/>
        <v>2050413.21</v>
      </c>
      <c r="I22" s="33">
        <f t="shared" si="1"/>
        <v>4393130.0500000007</v>
      </c>
      <c r="J22" s="33">
        <v>5757195.9900000002</v>
      </c>
      <c r="K22" s="33">
        <v>12389664.68</v>
      </c>
      <c r="L22" s="33">
        <f t="shared" si="2"/>
        <v>2050138.8000000003</v>
      </c>
      <c r="M22" s="33">
        <f t="shared" si="3"/>
        <v>4436382.3999999994</v>
      </c>
      <c r="N22" s="33">
        <v>7815567.1799999997</v>
      </c>
      <c r="O22" s="33">
        <v>16844221.780000001</v>
      </c>
      <c r="P22" s="33">
        <f t="shared" si="4"/>
        <v>2058371.1899999995</v>
      </c>
      <c r="Q22" s="33">
        <f t="shared" si="5"/>
        <v>4454557.1000000015</v>
      </c>
      <c r="R22" s="33">
        <v>9882719.5800000001</v>
      </c>
      <c r="S22" s="33">
        <v>21281776.75</v>
      </c>
      <c r="T22" s="33">
        <f t="shared" si="6"/>
        <v>2067152.4000000004</v>
      </c>
      <c r="U22" s="33">
        <f t="shared" si="7"/>
        <v>4437554.9699999988</v>
      </c>
      <c r="V22" s="33">
        <v>11982801.539999999</v>
      </c>
      <c r="W22" s="33">
        <v>25653517.02</v>
      </c>
      <c r="X22" s="33">
        <f t="shared" si="8"/>
        <v>2100081.959999999</v>
      </c>
      <c r="Y22" s="33">
        <f t="shared" si="9"/>
        <v>4371740.2699999996</v>
      </c>
      <c r="Z22" s="33">
        <f t="shared" si="10"/>
        <v>11982801.539999999</v>
      </c>
      <c r="AA22" s="33">
        <f t="shared" si="11"/>
        <v>25653517.02</v>
      </c>
      <c r="AB22" s="34">
        <f t="shared" si="12"/>
        <v>114.08613782315886</v>
      </c>
      <c r="AC22" s="34">
        <f t="shared" si="13"/>
        <v>44.785529086841251</v>
      </c>
      <c r="AD22" s="34">
        <f t="shared" si="14"/>
        <v>45.425358607500797</v>
      </c>
      <c r="AE22" s="35">
        <v>56438000</v>
      </c>
    </row>
    <row r="23" spans="1:31" ht="27.75" customHeight="1" x14ac:dyDescent="0.2">
      <c r="A23" s="28" t="s">
        <v>53</v>
      </c>
      <c r="B23" s="29">
        <v>138431434.79999998</v>
      </c>
      <c r="C23" s="29">
        <v>216272000</v>
      </c>
      <c r="D23" s="29">
        <v>12245780.189999999</v>
      </c>
      <c r="E23" s="29">
        <v>21879673.420000002</v>
      </c>
      <c r="F23" s="29">
        <v>21290205.07</v>
      </c>
      <c r="G23" s="29">
        <v>39458192.260000005</v>
      </c>
      <c r="H23" s="29">
        <f t="shared" si="0"/>
        <v>9044424.8800000008</v>
      </c>
      <c r="I23" s="29">
        <f t="shared" si="1"/>
        <v>17578518.840000004</v>
      </c>
      <c r="J23" s="29">
        <v>30369260.469999999</v>
      </c>
      <c r="K23" s="29">
        <v>57086500.649999999</v>
      </c>
      <c r="L23" s="29">
        <f t="shared" si="2"/>
        <v>9079055.3999999985</v>
      </c>
      <c r="M23" s="29">
        <f t="shared" si="3"/>
        <v>17628308.389999993</v>
      </c>
      <c r="N23" s="29">
        <v>39804489.82</v>
      </c>
      <c r="O23" s="29">
        <v>76163852.039999992</v>
      </c>
      <c r="P23" s="29">
        <f t="shared" si="4"/>
        <v>9435229.3500000015</v>
      </c>
      <c r="Q23" s="29">
        <f t="shared" si="5"/>
        <v>19077351.389999993</v>
      </c>
      <c r="R23" s="29">
        <v>48904374.870000005</v>
      </c>
      <c r="S23" s="29">
        <v>94393535.629999995</v>
      </c>
      <c r="T23" s="29">
        <f t="shared" si="6"/>
        <v>9099885.0500000045</v>
      </c>
      <c r="U23" s="29">
        <f t="shared" si="7"/>
        <v>18229683.590000004</v>
      </c>
      <c r="V23" s="29">
        <v>63313861.970000006</v>
      </c>
      <c r="W23" s="29">
        <v>113366072.49000001</v>
      </c>
      <c r="X23" s="29">
        <f t="shared" si="8"/>
        <v>14409487.100000001</v>
      </c>
      <c r="Y23" s="29">
        <f t="shared" si="9"/>
        <v>18972536.860000014</v>
      </c>
      <c r="Z23" s="29">
        <f t="shared" si="10"/>
        <v>63313861.970000006</v>
      </c>
      <c r="AA23" s="29">
        <f t="shared" si="11"/>
        <v>113366072.49000001</v>
      </c>
      <c r="AB23" s="30">
        <f t="shared" si="12"/>
        <v>79.054110683875564</v>
      </c>
      <c r="AC23" s="30">
        <f t="shared" si="13"/>
        <v>45.736621932347418</v>
      </c>
      <c r="AD23" s="30">
        <f t="shared" si="14"/>
        <v>52.41828460919583</v>
      </c>
      <c r="AE23" s="31">
        <v>249300000</v>
      </c>
    </row>
    <row r="24" spans="1:31" ht="27.75" customHeight="1" x14ac:dyDescent="0.2">
      <c r="A24" s="32" t="s">
        <v>30</v>
      </c>
      <c r="B24" s="33">
        <v>104711741.8</v>
      </c>
      <c r="C24" s="33">
        <v>172665000</v>
      </c>
      <c r="D24" s="33">
        <v>11086388.57</v>
      </c>
      <c r="E24" s="33">
        <v>19330917.870000001</v>
      </c>
      <c r="F24" s="33">
        <v>18918286.23</v>
      </c>
      <c r="G24" s="33">
        <v>33441934.960000001</v>
      </c>
      <c r="H24" s="33">
        <f t="shared" si="0"/>
        <v>7831897.6600000001</v>
      </c>
      <c r="I24" s="33">
        <f t="shared" si="1"/>
        <v>14111017.09</v>
      </c>
      <c r="J24" s="33">
        <v>26937565.309999999</v>
      </c>
      <c r="K24" s="33">
        <v>47632527.990000002</v>
      </c>
      <c r="L24" s="33">
        <f t="shared" si="2"/>
        <v>8019279.0799999982</v>
      </c>
      <c r="M24" s="33">
        <f t="shared" si="3"/>
        <v>14190593.030000001</v>
      </c>
      <c r="N24" s="33">
        <v>34931601.740000002</v>
      </c>
      <c r="O24" s="33">
        <v>61844243.039999999</v>
      </c>
      <c r="P24" s="33">
        <f t="shared" si="4"/>
        <v>7994036.4300000034</v>
      </c>
      <c r="Q24" s="33">
        <f t="shared" si="5"/>
        <v>14211715.049999997</v>
      </c>
      <c r="R24" s="33">
        <v>42846565.640000001</v>
      </c>
      <c r="S24" s="33">
        <v>76056816.549999997</v>
      </c>
      <c r="T24" s="33">
        <f t="shared" si="6"/>
        <v>7914963.8999999985</v>
      </c>
      <c r="U24" s="33">
        <f t="shared" si="7"/>
        <v>14212573.509999998</v>
      </c>
      <c r="V24" s="33">
        <v>50859884.420000002</v>
      </c>
      <c r="W24" s="33">
        <v>90272173.239999995</v>
      </c>
      <c r="X24" s="33">
        <f t="shared" si="8"/>
        <v>8013318.7800000012</v>
      </c>
      <c r="Y24" s="33">
        <f t="shared" si="9"/>
        <v>14215356.689999998</v>
      </c>
      <c r="Z24" s="33">
        <f t="shared" si="10"/>
        <v>50859884.420000002</v>
      </c>
      <c r="AA24" s="33">
        <f t="shared" si="11"/>
        <v>90272173.239999995</v>
      </c>
      <c r="AB24" s="34">
        <f t="shared" si="12"/>
        <v>77.49189615637745</v>
      </c>
      <c r="AC24" s="34">
        <f t="shared" si="13"/>
        <v>48.571328817299843</v>
      </c>
      <c r="AD24" s="34">
        <f t="shared" si="14"/>
        <v>52.281686062606781</v>
      </c>
      <c r="AE24" s="35">
        <v>198332000</v>
      </c>
    </row>
    <row r="25" spans="1:31" ht="27.75" customHeight="1" x14ac:dyDescent="0.2">
      <c r="A25" s="32" t="s">
        <v>31</v>
      </c>
      <c r="B25" s="33">
        <v>3589902.13</v>
      </c>
      <c r="C25" s="33">
        <v>5631000</v>
      </c>
      <c r="D25" s="33">
        <v>458944.84</v>
      </c>
      <c r="E25" s="33">
        <v>529216.49</v>
      </c>
      <c r="F25" s="33">
        <v>790221.56</v>
      </c>
      <c r="G25" s="33">
        <v>1079945.21</v>
      </c>
      <c r="H25" s="33">
        <f t="shared" si="0"/>
        <v>331276.72000000003</v>
      </c>
      <c r="I25" s="33">
        <f t="shared" si="1"/>
        <v>550728.72</v>
      </c>
      <c r="J25" s="33">
        <v>979046.23</v>
      </c>
      <c r="K25" s="33">
        <v>1721415.97</v>
      </c>
      <c r="L25" s="33">
        <f t="shared" si="2"/>
        <v>188824.66999999993</v>
      </c>
      <c r="M25" s="33">
        <f t="shared" si="3"/>
        <v>641470.76</v>
      </c>
      <c r="N25" s="33">
        <v>1174482.3700000001</v>
      </c>
      <c r="O25" s="33">
        <v>2340839.94</v>
      </c>
      <c r="P25" s="33">
        <f t="shared" si="4"/>
        <v>195436.14000000013</v>
      </c>
      <c r="Q25" s="33">
        <f t="shared" si="5"/>
        <v>619423.97</v>
      </c>
      <c r="R25" s="33">
        <v>1386957.28</v>
      </c>
      <c r="S25" s="33">
        <v>2955521.47</v>
      </c>
      <c r="T25" s="33">
        <f t="shared" si="6"/>
        <v>212474.90999999992</v>
      </c>
      <c r="U25" s="33">
        <f t="shared" si="7"/>
        <v>614681.53000000026</v>
      </c>
      <c r="V25" s="33">
        <v>1640097.78</v>
      </c>
      <c r="W25" s="33">
        <v>3570241.04</v>
      </c>
      <c r="X25" s="33">
        <f t="shared" si="8"/>
        <v>253140.5</v>
      </c>
      <c r="Y25" s="33">
        <f t="shared" si="9"/>
        <v>614719.56999999983</v>
      </c>
      <c r="Z25" s="33">
        <f t="shared" si="10"/>
        <v>1640097.78</v>
      </c>
      <c r="AA25" s="33">
        <f t="shared" si="11"/>
        <v>3570241.04</v>
      </c>
      <c r="AB25" s="34">
        <f t="shared" si="12"/>
        <v>117.68464560692229</v>
      </c>
      <c r="AC25" s="34">
        <f t="shared" si="13"/>
        <v>45.686420426174685</v>
      </c>
      <c r="AD25" s="34">
        <f t="shared" si="14"/>
        <v>63.403321612502218</v>
      </c>
      <c r="AE25" s="35">
        <v>7982000</v>
      </c>
    </row>
    <row r="26" spans="1:31" ht="27.75" customHeight="1" x14ac:dyDescent="0.2">
      <c r="A26" s="32" t="s">
        <v>32</v>
      </c>
      <c r="B26" s="33">
        <v>28777347.300000001</v>
      </c>
      <c r="C26" s="33">
        <v>36681000</v>
      </c>
      <c r="D26" s="33">
        <v>665558.37</v>
      </c>
      <c r="E26" s="33">
        <v>1943143.53</v>
      </c>
      <c r="F26" s="33">
        <v>1516317.76</v>
      </c>
      <c r="G26" s="33">
        <v>4794654.71</v>
      </c>
      <c r="H26" s="33">
        <f t="shared" si="0"/>
        <v>850759.39</v>
      </c>
      <c r="I26" s="33">
        <f t="shared" si="1"/>
        <v>2851511.1799999997</v>
      </c>
      <c r="J26" s="33">
        <v>2356220.7999999998</v>
      </c>
      <c r="K26" s="33">
        <v>7480291.9000000004</v>
      </c>
      <c r="L26" s="33">
        <f t="shared" si="2"/>
        <v>839903.0399999998</v>
      </c>
      <c r="M26" s="33">
        <f t="shared" si="3"/>
        <v>2685637.1900000004</v>
      </c>
      <c r="N26" s="33">
        <v>3537880.71</v>
      </c>
      <c r="O26" s="33">
        <v>11548621.59</v>
      </c>
      <c r="P26" s="33">
        <f t="shared" si="4"/>
        <v>1181659.9100000001</v>
      </c>
      <c r="Q26" s="33">
        <f t="shared" si="5"/>
        <v>4068329.6899999995</v>
      </c>
      <c r="R26" s="33">
        <v>4450615.03</v>
      </c>
      <c r="S26" s="33">
        <v>14800156.199999999</v>
      </c>
      <c r="T26" s="33">
        <f t="shared" si="6"/>
        <v>912734.3200000003</v>
      </c>
      <c r="U26" s="33">
        <f t="shared" si="7"/>
        <v>3251534.6099999994</v>
      </c>
      <c r="V26" s="33">
        <v>10526899.029999999</v>
      </c>
      <c r="W26" s="33">
        <v>18776171.059999999</v>
      </c>
      <c r="X26" s="33">
        <f t="shared" si="8"/>
        <v>6076283.9999999991</v>
      </c>
      <c r="Y26" s="33">
        <f t="shared" si="9"/>
        <v>3976014.8599999994</v>
      </c>
      <c r="Z26" s="33">
        <f t="shared" si="10"/>
        <v>10526899.029999999</v>
      </c>
      <c r="AA26" s="33">
        <f t="shared" si="11"/>
        <v>18776171.059999999</v>
      </c>
      <c r="AB26" s="34">
        <f t="shared" si="12"/>
        <v>78.363742318520181</v>
      </c>
      <c r="AC26" s="34">
        <f t="shared" si="13"/>
        <v>36.580505215642297</v>
      </c>
      <c r="AD26" s="34">
        <f t="shared" si="14"/>
        <v>51.187729505738666</v>
      </c>
      <c r="AE26" s="35">
        <v>41305000</v>
      </c>
    </row>
    <row r="27" spans="1:31" ht="27.75" customHeight="1" x14ac:dyDescent="0.2">
      <c r="A27" s="32" t="s">
        <v>33</v>
      </c>
      <c r="B27" s="33">
        <v>1037263.4</v>
      </c>
      <c r="C27" s="33">
        <v>1010000</v>
      </c>
      <c r="D27" s="33">
        <v>15268.65</v>
      </c>
      <c r="E27" s="33">
        <v>34251.019999999997</v>
      </c>
      <c r="F27" s="33">
        <v>21637.14</v>
      </c>
      <c r="G27" s="33">
        <v>47813.07</v>
      </c>
      <c r="H27" s="33">
        <f t="shared" si="0"/>
        <v>6368.49</v>
      </c>
      <c r="I27" s="33">
        <f t="shared" si="1"/>
        <v>13562.050000000003</v>
      </c>
      <c r="J27" s="33">
        <v>28566.47</v>
      </c>
      <c r="K27" s="33">
        <v>106240.62</v>
      </c>
      <c r="L27" s="33">
        <f t="shared" si="2"/>
        <v>6929.3300000000017</v>
      </c>
      <c r="M27" s="33">
        <f t="shared" si="3"/>
        <v>58427.549999999996</v>
      </c>
      <c r="N27" s="33">
        <v>68443.98</v>
      </c>
      <c r="O27" s="33">
        <v>231710.07999999999</v>
      </c>
      <c r="P27" s="33">
        <f t="shared" si="4"/>
        <v>39877.509999999995</v>
      </c>
      <c r="Q27" s="33">
        <f t="shared" si="5"/>
        <v>125469.45999999999</v>
      </c>
      <c r="R27" s="33">
        <v>103836.46</v>
      </c>
      <c r="S27" s="33">
        <v>330290.81</v>
      </c>
      <c r="T27" s="33">
        <f t="shared" si="6"/>
        <v>35392.48000000001</v>
      </c>
      <c r="U27" s="33">
        <f t="shared" si="7"/>
        <v>98580.73000000001</v>
      </c>
      <c r="V27" s="33">
        <v>145860.51999999999</v>
      </c>
      <c r="W27" s="33">
        <v>445303.45</v>
      </c>
      <c r="X27" s="33">
        <f t="shared" si="8"/>
        <v>42024.059999999983</v>
      </c>
      <c r="Y27" s="33">
        <f t="shared" si="9"/>
        <v>115012.64000000001</v>
      </c>
      <c r="Z27" s="33">
        <f t="shared" si="10"/>
        <v>145860.51999999999</v>
      </c>
      <c r="AA27" s="33">
        <f t="shared" si="11"/>
        <v>445303.45</v>
      </c>
      <c r="AB27" s="34">
        <f t="shared" si="12"/>
        <v>205.294023358754</v>
      </c>
      <c r="AC27" s="34">
        <f t="shared" si="13"/>
        <v>14.062052126778982</v>
      </c>
      <c r="AD27" s="34">
        <f t="shared" si="14"/>
        <v>44.089450495049505</v>
      </c>
      <c r="AE27" s="35">
        <v>1016000</v>
      </c>
    </row>
    <row r="28" spans="1:31" ht="27.75" customHeight="1" x14ac:dyDescent="0.2">
      <c r="A28" s="32" t="s">
        <v>34</v>
      </c>
      <c r="B28" s="33">
        <v>315180.17</v>
      </c>
      <c r="C28" s="33">
        <v>285000</v>
      </c>
      <c r="D28" s="33">
        <v>19619.759999999998</v>
      </c>
      <c r="E28" s="33">
        <v>42144.51</v>
      </c>
      <c r="F28" s="33">
        <v>43742.38</v>
      </c>
      <c r="G28" s="33">
        <v>93844.31</v>
      </c>
      <c r="H28" s="33">
        <f t="shared" si="0"/>
        <v>24122.62</v>
      </c>
      <c r="I28" s="33">
        <f t="shared" si="1"/>
        <v>51699.799999999996</v>
      </c>
      <c r="J28" s="33">
        <v>67861.66</v>
      </c>
      <c r="K28" s="33">
        <v>146024.17000000001</v>
      </c>
      <c r="L28" s="33">
        <f t="shared" si="2"/>
        <v>24119.280000000006</v>
      </c>
      <c r="M28" s="33">
        <f t="shared" si="3"/>
        <v>52179.860000000015</v>
      </c>
      <c r="N28" s="33">
        <v>92081.02</v>
      </c>
      <c r="O28" s="33">
        <v>198437.39</v>
      </c>
      <c r="P28" s="33">
        <f t="shared" si="4"/>
        <v>24219.360000000001</v>
      </c>
      <c r="Q28" s="33">
        <f t="shared" si="5"/>
        <v>52413.22</v>
      </c>
      <c r="R28" s="33">
        <v>116400.46</v>
      </c>
      <c r="S28" s="33">
        <v>250750.6</v>
      </c>
      <c r="T28" s="33">
        <f t="shared" si="6"/>
        <v>24319.440000000002</v>
      </c>
      <c r="U28" s="33">
        <f t="shared" si="7"/>
        <v>52313.209999999992</v>
      </c>
      <c r="V28" s="33">
        <v>141120.22</v>
      </c>
      <c r="W28" s="33">
        <v>302183.7</v>
      </c>
      <c r="X28" s="33">
        <f t="shared" si="8"/>
        <v>24719.759999999995</v>
      </c>
      <c r="Y28" s="33">
        <f t="shared" si="9"/>
        <v>51433.100000000006</v>
      </c>
      <c r="Z28" s="33">
        <f t="shared" si="10"/>
        <v>141120.22</v>
      </c>
      <c r="AA28" s="33">
        <f t="shared" si="11"/>
        <v>302183.7</v>
      </c>
      <c r="AB28" s="34">
        <f t="shared" si="12"/>
        <v>114.13210665346185</v>
      </c>
      <c r="AC28" s="34">
        <f t="shared" si="13"/>
        <v>44.774460271406035</v>
      </c>
      <c r="AD28" s="34">
        <f t="shared" si="14"/>
        <v>106.02936842105264</v>
      </c>
      <c r="AE28" s="35">
        <v>665000</v>
      </c>
    </row>
    <row r="29" spans="1:31" ht="27.75" customHeight="1" x14ac:dyDescent="0.2">
      <c r="A29" s="28" t="s">
        <v>35</v>
      </c>
      <c r="B29" s="29">
        <v>107109157.67</v>
      </c>
      <c r="C29" s="29">
        <v>213602000</v>
      </c>
      <c r="D29" s="29">
        <v>8604810.290000001</v>
      </c>
      <c r="E29" s="29">
        <v>8649212.290000001</v>
      </c>
      <c r="F29" s="29">
        <v>26712969.699999999</v>
      </c>
      <c r="G29" s="29">
        <v>22496644.899999999</v>
      </c>
      <c r="H29" s="29">
        <f t="shared" si="0"/>
        <v>18108159.409999996</v>
      </c>
      <c r="I29" s="29">
        <f t="shared" si="1"/>
        <v>13847432.609999998</v>
      </c>
      <c r="J29" s="29">
        <v>37348118.300000004</v>
      </c>
      <c r="K29" s="29">
        <v>34296541.990000002</v>
      </c>
      <c r="L29" s="29">
        <f t="shared" si="2"/>
        <v>10635148.600000005</v>
      </c>
      <c r="M29" s="29">
        <f t="shared" si="3"/>
        <v>11799897.090000004</v>
      </c>
      <c r="N29" s="29">
        <v>45942238.359999992</v>
      </c>
      <c r="O29" s="29">
        <v>47077150.880000003</v>
      </c>
      <c r="P29" s="29">
        <f t="shared" si="4"/>
        <v>8594120.0599999875</v>
      </c>
      <c r="Q29" s="29">
        <f t="shared" si="5"/>
        <v>12780608.890000001</v>
      </c>
      <c r="R29" s="29">
        <v>51547679.589999996</v>
      </c>
      <c r="S29" s="29">
        <v>55777059.970000006</v>
      </c>
      <c r="T29" s="29">
        <f t="shared" si="6"/>
        <v>5605441.2300000042</v>
      </c>
      <c r="U29" s="29">
        <f t="shared" si="7"/>
        <v>8699909.0900000036</v>
      </c>
      <c r="V29" s="29">
        <v>55080125.040000007</v>
      </c>
      <c r="W29" s="29">
        <v>65766650.240000002</v>
      </c>
      <c r="X29" s="29">
        <f t="shared" si="8"/>
        <v>3532445.4500000104</v>
      </c>
      <c r="Y29" s="29">
        <f t="shared" si="9"/>
        <v>9989590.2699999958</v>
      </c>
      <c r="Z29" s="29">
        <f t="shared" si="10"/>
        <v>55080125.039999999</v>
      </c>
      <c r="AA29" s="29">
        <f t="shared" si="11"/>
        <v>65766650.240000002</v>
      </c>
      <c r="AB29" s="30">
        <f t="shared" si="12"/>
        <v>19.401780936842989</v>
      </c>
      <c r="AC29" s="30">
        <f t="shared" si="13"/>
        <v>51.424291104687946</v>
      </c>
      <c r="AD29" s="30">
        <f t="shared" si="14"/>
        <v>30.789341972453443</v>
      </c>
      <c r="AE29" s="31">
        <v>194167000</v>
      </c>
    </row>
    <row r="30" spans="1:31" ht="27.75" customHeight="1" x14ac:dyDescent="0.2">
      <c r="A30" s="32" t="s">
        <v>36</v>
      </c>
      <c r="B30" s="33">
        <v>93186108.769999996</v>
      </c>
      <c r="C30" s="33">
        <v>194732000</v>
      </c>
      <c r="D30" s="33">
        <v>8460518.6999999993</v>
      </c>
      <c r="E30" s="33">
        <v>8390062.1500000004</v>
      </c>
      <c r="F30" s="33">
        <v>25992287.25</v>
      </c>
      <c r="G30" s="33">
        <v>20967871.329999998</v>
      </c>
      <c r="H30" s="33">
        <f t="shared" si="0"/>
        <v>17531768.550000001</v>
      </c>
      <c r="I30" s="33">
        <f t="shared" si="1"/>
        <v>12577809.179999998</v>
      </c>
      <c r="J30" s="33">
        <v>35945970.700000003</v>
      </c>
      <c r="K30" s="33">
        <v>31485879.920000002</v>
      </c>
      <c r="L30" s="33">
        <f t="shared" si="2"/>
        <v>9953683.450000003</v>
      </c>
      <c r="M30" s="33">
        <f t="shared" si="3"/>
        <v>10518008.590000004</v>
      </c>
      <c r="N30" s="33">
        <v>43716552.18</v>
      </c>
      <c r="O30" s="33">
        <v>42751781.310000002</v>
      </c>
      <c r="P30" s="33">
        <f t="shared" si="4"/>
        <v>7770581.4799999967</v>
      </c>
      <c r="Q30" s="33">
        <f t="shared" si="5"/>
        <v>11265901.390000001</v>
      </c>
      <c r="R30" s="33">
        <v>48098334.520000003</v>
      </c>
      <c r="S30" s="33">
        <v>48902575.590000004</v>
      </c>
      <c r="T30" s="33">
        <f t="shared" si="6"/>
        <v>4381782.3400000036</v>
      </c>
      <c r="U30" s="33">
        <f t="shared" si="7"/>
        <v>6150794.2800000012</v>
      </c>
      <c r="V30" s="33">
        <v>50866914.75</v>
      </c>
      <c r="W30" s="33">
        <v>57479996.789999999</v>
      </c>
      <c r="X30" s="33">
        <f t="shared" si="8"/>
        <v>2768580.2299999967</v>
      </c>
      <c r="Y30" s="33">
        <f t="shared" si="9"/>
        <v>8577421.1999999955</v>
      </c>
      <c r="Z30" s="33">
        <f t="shared" si="10"/>
        <v>50866914.75</v>
      </c>
      <c r="AA30" s="33">
        <f t="shared" si="11"/>
        <v>57479996.789999999</v>
      </c>
      <c r="AB30" s="34">
        <f t="shared" si="12"/>
        <v>13.000753186038278</v>
      </c>
      <c r="AC30" s="34">
        <f t="shared" si="13"/>
        <v>54.586370674140561</v>
      </c>
      <c r="AD30" s="34">
        <f t="shared" si="14"/>
        <v>29.517489056754926</v>
      </c>
      <c r="AE30" s="35">
        <v>172149000</v>
      </c>
    </row>
    <row r="31" spans="1:31" ht="27.75" customHeight="1" x14ac:dyDescent="0.2">
      <c r="A31" s="32" t="s">
        <v>37</v>
      </c>
      <c r="B31" s="33">
        <v>1409011.03</v>
      </c>
      <c r="C31" s="33">
        <v>3002000</v>
      </c>
      <c r="D31" s="33">
        <v>1042.67</v>
      </c>
      <c r="E31" s="33">
        <v>9120.36</v>
      </c>
      <c r="F31" s="33">
        <v>47753.26</v>
      </c>
      <c r="G31" s="33">
        <v>79489.89</v>
      </c>
      <c r="H31" s="33">
        <f t="shared" si="0"/>
        <v>46710.590000000004</v>
      </c>
      <c r="I31" s="33">
        <f t="shared" si="1"/>
        <v>70369.53</v>
      </c>
      <c r="J31" s="33">
        <v>106690.91</v>
      </c>
      <c r="K31" s="33">
        <v>153593.78</v>
      </c>
      <c r="L31" s="33">
        <f t="shared" si="2"/>
        <v>58937.65</v>
      </c>
      <c r="M31" s="33">
        <f t="shared" si="3"/>
        <v>74103.89</v>
      </c>
      <c r="N31" s="33">
        <v>204380.91</v>
      </c>
      <c r="O31" s="33">
        <v>233018.95</v>
      </c>
      <c r="P31" s="33">
        <f t="shared" si="4"/>
        <v>97690</v>
      </c>
      <c r="Q31" s="33">
        <f t="shared" si="5"/>
        <v>79425.170000000013</v>
      </c>
      <c r="R31" s="33">
        <v>460014.16</v>
      </c>
      <c r="S31" s="33">
        <v>495687.46</v>
      </c>
      <c r="T31" s="33">
        <f t="shared" si="6"/>
        <v>255633.24999999997</v>
      </c>
      <c r="U31" s="33">
        <f t="shared" si="7"/>
        <v>262668.51</v>
      </c>
      <c r="V31" s="33">
        <v>578486.9</v>
      </c>
      <c r="W31" s="33">
        <v>674646.82</v>
      </c>
      <c r="X31" s="33">
        <f t="shared" si="8"/>
        <v>118472.74000000005</v>
      </c>
      <c r="Y31" s="33">
        <f t="shared" si="9"/>
        <v>178959.35999999993</v>
      </c>
      <c r="Z31" s="33">
        <f t="shared" si="10"/>
        <v>578486.9</v>
      </c>
      <c r="AA31" s="33">
        <f t="shared" si="11"/>
        <v>674646.82</v>
      </c>
      <c r="AB31" s="34">
        <f t="shared" si="12"/>
        <v>16.622661636763066</v>
      </c>
      <c r="AC31" s="34">
        <f t="shared" si="13"/>
        <v>41.056236444082344</v>
      </c>
      <c r="AD31" s="34">
        <f t="shared" si="14"/>
        <v>22.473245169886741</v>
      </c>
      <c r="AE31" s="35">
        <v>2825000</v>
      </c>
    </row>
    <row r="32" spans="1:31" ht="27.75" customHeight="1" x14ac:dyDescent="0.2">
      <c r="A32" s="32" t="s">
        <v>38</v>
      </c>
      <c r="B32" s="33">
        <v>468944.25</v>
      </c>
      <c r="C32" s="33">
        <v>446000</v>
      </c>
      <c r="D32" s="33">
        <v>26219.59</v>
      </c>
      <c r="E32" s="33">
        <v>124677.3</v>
      </c>
      <c r="F32" s="33">
        <v>45113.41</v>
      </c>
      <c r="G32" s="33">
        <v>477937.45</v>
      </c>
      <c r="H32" s="33">
        <f t="shared" si="0"/>
        <v>18893.820000000003</v>
      </c>
      <c r="I32" s="33">
        <f t="shared" si="1"/>
        <v>353260.15</v>
      </c>
      <c r="J32" s="33">
        <v>88474.67</v>
      </c>
      <c r="K32" s="33">
        <v>491107.96</v>
      </c>
      <c r="L32" s="33">
        <f t="shared" si="2"/>
        <v>43361.259999999995</v>
      </c>
      <c r="M32" s="33">
        <f t="shared" si="3"/>
        <v>13170.510000000009</v>
      </c>
      <c r="N32" s="33">
        <v>118416.11</v>
      </c>
      <c r="O32" s="33">
        <v>537117.16</v>
      </c>
      <c r="P32" s="33">
        <f t="shared" si="4"/>
        <v>29941.440000000002</v>
      </c>
      <c r="Q32" s="33">
        <f t="shared" si="5"/>
        <v>46009.200000000012</v>
      </c>
      <c r="R32" s="33">
        <v>162328.6</v>
      </c>
      <c r="S32" s="33">
        <v>609357.39</v>
      </c>
      <c r="T32" s="33">
        <f t="shared" si="6"/>
        <v>43912.490000000005</v>
      </c>
      <c r="U32" s="33">
        <f t="shared" si="7"/>
        <v>72240.229999999981</v>
      </c>
      <c r="V32" s="33">
        <v>191573.34</v>
      </c>
      <c r="W32" s="33">
        <v>632999.59</v>
      </c>
      <c r="X32" s="33">
        <f t="shared" si="8"/>
        <v>29244.739999999991</v>
      </c>
      <c r="Y32" s="33">
        <f t="shared" si="9"/>
        <v>23642.199999999953</v>
      </c>
      <c r="Z32" s="33">
        <f t="shared" si="10"/>
        <v>191573.34</v>
      </c>
      <c r="AA32" s="33">
        <f t="shared" si="11"/>
        <v>632999.59</v>
      </c>
      <c r="AB32" s="34">
        <f t="shared" si="12"/>
        <v>230.42154508555313</v>
      </c>
      <c r="AC32" s="34">
        <f t="shared" si="13"/>
        <v>40.852050110434234</v>
      </c>
      <c r="AD32" s="34">
        <f t="shared" si="14"/>
        <v>141.92815919282512</v>
      </c>
      <c r="AE32" s="35">
        <v>1000000</v>
      </c>
    </row>
    <row r="33" spans="1:31" ht="27.75" customHeight="1" x14ac:dyDescent="0.2">
      <c r="A33" s="32" t="s">
        <v>39</v>
      </c>
      <c r="B33" s="33">
        <v>9187797.25</v>
      </c>
      <c r="C33" s="33">
        <v>9953000</v>
      </c>
      <c r="D33" s="33">
        <v>107296.47</v>
      </c>
      <c r="E33" s="33">
        <v>125352.48</v>
      </c>
      <c r="F33" s="33">
        <v>577547.77</v>
      </c>
      <c r="G33" s="33">
        <v>869009.14</v>
      </c>
      <c r="H33" s="33">
        <f t="shared" si="0"/>
        <v>470251.30000000005</v>
      </c>
      <c r="I33" s="33">
        <f t="shared" si="1"/>
        <v>743656.66</v>
      </c>
      <c r="J33" s="33">
        <v>1097630.43</v>
      </c>
      <c r="K33" s="33">
        <v>1966856.86</v>
      </c>
      <c r="L33" s="33">
        <f t="shared" si="2"/>
        <v>520082.65999999992</v>
      </c>
      <c r="M33" s="33">
        <f t="shared" si="3"/>
        <v>1097847.7200000002</v>
      </c>
      <c r="N33" s="33">
        <v>1660291.69</v>
      </c>
      <c r="O33" s="33">
        <v>3090275.86</v>
      </c>
      <c r="P33" s="33">
        <f t="shared" si="4"/>
        <v>562661.26</v>
      </c>
      <c r="Q33" s="33">
        <f t="shared" si="5"/>
        <v>1123418.9999999998</v>
      </c>
      <c r="R33" s="33">
        <v>2578435.2599999998</v>
      </c>
      <c r="S33" s="33">
        <v>4703807.99</v>
      </c>
      <c r="T33" s="33">
        <f t="shared" si="6"/>
        <v>918143.56999999983</v>
      </c>
      <c r="U33" s="33">
        <f t="shared" si="7"/>
        <v>1613532.1300000004</v>
      </c>
      <c r="V33" s="33">
        <v>3085151.07</v>
      </c>
      <c r="W33" s="33">
        <v>5804415.5</v>
      </c>
      <c r="X33" s="33">
        <f t="shared" si="8"/>
        <v>506715.81000000006</v>
      </c>
      <c r="Y33" s="33">
        <f t="shared" si="9"/>
        <v>1100607.5099999998</v>
      </c>
      <c r="Z33" s="33">
        <f t="shared" si="10"/>
        <v>3085151.07</v>
      </c>
      <c r="AA33" s="33">
        <f t="shared" si="11"/>
        <v>5804415.5</v>
      </c>
      <c r="AB33" s="34">
        <f t="shared" si="12"/>
        <v>88.140397935197385</v>
      </c>
      <c r="AC33" s="34">
        <f t="shared" si="13"/>
        <v>33.578789192371431</v>
      </c>
      <c r="AD33" s="34">
        <f t="shared" si="14"/>
        <v>58.318250778659696</v>
      </c>
      <c r="AE33" s="35">
        <v>12505000</v>
      </c>
    </row>
    <row r="34" spans="1:31" ht="27.75" customHeight="1" x14ac:dyDescent="0.2">
      <c r="A34" s="32" t="s">
        <v>40</v>
      </c>
      <c r="B34" s="33">
        <v>76445.42</v>
      </c>
      <c r="C34" s="33">
        <v>145000</v>
      </c>
      <c r="D34" s="33">
        <v>5799.06</v>
      </c>
      <c r="E34" s="33">
        <v>0</v>
      </c>
      <c r="F34" s="33">
        <v>12723.81</v>
      </c>
      <c r="G34" s="33">
        <v>10107.09</v>
      </c>
      <c r="H34" s="33">
        <f t="shared" si="0"/>
        <v>6924.7499999999991</v>
      </c>
      <c r="I34" s="33">
        <f t="shared" si="1"/>
        <v>10107.09</v>
      </c>
      <c r="J34" s="33">
        <v>15689.67</v>
      </c>
      <c r="K34" s="33">
        <v>13278.46</v>
      </c>
      <c r="L34" s="33">
        <f t="shared" si="2"/>
        <v>2965.8600000000006</v>
      </c>
      <c r="M34" s="33">
        <f t="shared" si="3"/>
        <v>3171.369999999999</v>
      </c>
      <c r="N34" s="33">
        <v>17564.48</v>
      </c>
      <c r="O34" s="33">
        <v>22034.43</v>
      </c>
      <c r="P34" s="33">
        <f t="shared" si="4"/>
        <v>1874.8099999999995</v>
      </c>
      <c r="Q34" s="33">
        <f t="shared" si="5"/>
        <v>8755.9700000000012</v>
      </c>
      <c r="R34" s="33">
        <v>22696.26</v>
      </c>
      <c r="S34" s="33">
        <v>35661.86</v>
      </c>
      <c r="T34" s="33">
        <f t="shared" si="6"/>
        <v>5131.7799999999988</v>
      </c>
      <c r="U34" s="33">
        <f t="shared" si="7"/>
        <v>13627.43</v>
      </c>
      <c r="V34" s="33">
        <v>23732.52</v>
      </c>
      <c r="W34" s="33">
        <v>35661.86</v>
      </c>
      <c r="X34" s="33">
        <f t="shared" si="8"/>
        <v>1036.260000000002</v>
      </c>
      <c r="Y34" s="33">
        <f t="shared" si="9"/>
        <v>0</v>
      </c>
      <c r="Z34" s="33">
        <f t="shared" si="10"/>
        <v>23732.52</v>
      </c>
      <c r="AA34" s="33">
        <f t="shared" si="11"/>
        <v>35661.86</v>
      </c>
      <c r="AB34" s="34">
        <f t="shared" si="12"/>
        <v>50.265795625580424</v>
      </c>
      <c r="AC34" s="34">
        <f t="shared" si="13"/>
        <v>31.045051489023152</v>
      </c>
      <c r="AD34" s="34">
        <f t="shared" si="14"/>
        <v>24.594386206896552</v>
      </c>
      <c r="AE34" s="35">
        <v>130000</v>
      </c>
    </row>
    <row r="35" spans="1:31" ht="34.5" customHeight="1" x14ac:dyDescent="0.2">
      <c r="A35" s="32" t="s">
        <v>41</v>
      </c>
      <c r="B35" s="33">
        <v>2352682.64</v>
      </c>
      <c r="C35" s="33">
        <v>3812000</v>
      </c>
      <c r="D35" s="33">
        <v>3933.8</v>
      </c>
      <c r="E35" s="33">
        <v>0</v>
      </c>
      <c r="F35" s="33">
        <v>37544.199999999997</v>
      </c>
      <c r="G35" s="33">
        <v>86280</v>
      </c>
      <c r="H35" s="33">
        <f t="shared" si="0"/>
        <v>33610.399999999994</v>
      </c>
      <c r="I35" s="33">
        <f t="shared" si="1"/>
        <v>86280</v>
      </c>
      <c r="J35" s="33">
        <v>93661.92</v>
      </c>
      <c r="K35" s="33">
        <v>179875.01</v>
      </c>
      <c r="L35" s="33">
        <f t="shared" si="2"/>
        <v>56117.72</v>
      </c>
      <c r="M35" s="33">
        <f t="shared" si="3"/>
        <v>93595.010000000009</v>
      </c>
      <c r="N35" s="33">
        <v>189632.99</v>
      </c>
      <c r="O35" s="33">
        <v>382725.17</v>
      </c>
      <c r="P35" s="33">
        <f t="shared" si="4"/>
        <v>95971.069999999992</v>
      </c>
      <c r="Q35" s="33">
        <f t="shared" si="5"/>
        <v>202850.15999999997</v>
      </c>
      <c r="R35" s="33">
        <v>190470.79</v>
      </c>
      <c r="S35" s="33">
        <v>725983.28</v>
      </c>
      <c r="T35" s="33">
        <f t="shared" si="6"/>
        <v>837.80000000001746</v>
      </c>
      <c r="U35" s="33">
        <f t="shared" si="7"/>
        <v>343258.11000000004</v>
      </c>
      <c r="V35" s="33">
        <v>298866.46000000002</v>
      </c>
      <c r="W35" s="33">
        <v>834943.28</v>
      </c>
      <c r="X35" s="33">
        <f t="shared" si="8"/>
        <v>108395.67000000001</v>
      </c>
      <c r="Y35" s="33">
        <f t="shared" si="9"/>
        <v>108960</v>
      </c>
      <c r="Z35" s="33">
        <f t="shared" si="10"/>
        <v>298866.46000000002</v>
      </c>
      <c r="AA35" s="33">
        <f t="shared" si="11"/>
        <v>834943.28</v>
      </c>
      <c r="AB35" s="34">
        <f t="shared" si="12"/>
        <v>179.37001696342909</v>
      </c>
      <c r="AC35" s="34">
        <f t="shared" si="13"/>
        <v>12.703220354446106</v>
      </c>
      <c r="AD35" s="34">
        <f t="shared" si="14"/>
        <v>21.903024134312698</v>
      </c>
      <c r="AE35" s="35">
        <v>3999000</v>
      </c>
    </row>
    <row r="36" spans="1:31" ht="27.75" customHeight="1" x14ac:dyDescent="0.2">
      <c r="A36" s="32" t="s">
        <v>52</v>
      </c>
      <c r="B36" s="33">
        <v>428168.31</v>
      </c>
      <c r="C36" s="33">
        <v>1512000</v>
      </c>
      <c r="D36" s="33">
        <v>0</v>
      </c>
      <c r="E36" s="33">
        <v>0</v>
      </c>
      <c r="F36" s="33">
        <v>0</v>
      </c>
      <c r="G36" s="33">
        <v>5950</v>
      </c>
      <c r="H36" s="33">
        <f t="shared" si="0"/>
        <v>0</v>
      </c>
      <c r="I36" s="33">
        <f t="shared" si="1"/>
        <v>5950</v>
      </c>
      <c r="J36" s="33">
        <v>0</v>
      </c>
      <c r="K36" s="33">
        <v>5950</v>
      </c>
      <c r="L36" s="33">
        <f t="shared" si="2"/>
        <v>0</v>
      </c>
      <c r="M36" s="33">
        <f t="shared" si="3"/>
        <v>0</v>
      </c>
      <c r="N36" s="33">
        <v>35400</v>
      </c>
      <c r="O36" s="33">
        <v>60198</v>
      </c>
      <c r="P36" s="33">
        <f t="shared" si="4"/>
        <v>35400</v>
      </c>
      <c r="Q36" s="33">
        <f t="shared" si="5"/>
        <v>54248</v>
      </c>
      <c r="R36" s="33">
        <v>35400</v>
      </c>
      <c r="S36" s="33">
        <v>303986.40000000002</v>
      </c>
      <c r="T36" s="33">
        <f t="shared" si="6"/>
        <v>0</v>
      </c>
      <c r="U36" s="33">
        <f t="shared" si="7"/>
        <v>243788.40000000002</v>
      </c>
      <c r="V36" s="33">
        <v>35400</v>
      </c>
      <c r="W36" s="33">
        <v>303986.40000000002</v>
      </c>
      <c r="X36" s="33">
        <f t="shared" si="8"/>
        <v>0</v>
      </c>
      <c r="Y36" s="33">
        <f t="shared" si="9"/>
        <v>0</v>
      </c>
      <c r="Z36" s="33">
        <f t="shared" si="10"/>
        <v>35400</v>
      </c>
      <c r="AA36" s="33">
        <f t="shared" si="11"/>
        <v>303986.40000000002</v>
      </c>
      <c r="AB36" s="34">
        <f t="shared" si="12"/>
        <v>758.71864406779673</v>
      </c>
      <c r="AC36" s="34">
        <f t="shared" si="13"/>
        <v>8.2677767534921021</v>
      </c>
      <c r="AD36" s="34">
        <f t="shared" si="14"/>
        <v>20.104920634920635</v>
      </c>
      <c r="AE36" s="35">
        <v>1559000</v>
      </c>
    </row>
    <row r="37" spans="1:31" ht="27.75" customHeight="1" x14ac:dyDescent="0.2">
      <c r="A37" s="28" t="s">
        <v>42</v>
      </c>
      <c r="B37" s="29">
        <v>78135289.530000001</v>
      </c>
      <c r="C37" s="29">
        <v>104799000</v>
      </c>
      <c r="D37" s="29">
        <v>553110.37</v>
      </c>
      <c r="E37" s="29">
        <v>2474698.9700000002</v>
      </c>
      <c r="F37" s="29">
        <v>3629362.3699999996</v>
      </c>
      <c r="G37" s="29">
        <v>11074394.4</v>
      </c>
      <c r="H37" s="29">
        <f t="shared" si="0"/>
        <v>3076251.9999999995</v>
      </c>
      <c r="I37" s="29">
        <f t="shared" si="1"/>
        <v>8599695.4299999997</v>
      </c>
      <c r="J37" s="29">
        <v>9150223.9199999999</v>
      </c>
      <c r="K37" s="29">
        <v>19845671.899999999</v>
      </c>
      <c r="L37" s="29">
        <f t="shared" si="2"/>
        <v>5520861.5500000007</v>
      </c>
      <c r="M37" s="29">
        <f t="shared" si="3"/>
        <v>8771277.4999999981</v>
      </c>
      <c r="N37" s="29">
        <v>12928173.249999998</v>
      </c>
      <c r="O37" s="29">
        <v>28549856.98</v>
      </c>
      <c r="P37" s="29">
        <f t="shared" si="4"/>
        <v>3777949.3299999982</v>
      </c>
      <c r="Q37" s="29">
        <f t="shared" si="5"/>
        <v>8704185.0800000019</v>
      </c>
      <c r="R37" s="29">
        <v>16759019.709999997</v>
      </c>
      <c r="S37" s="29">
        <v>37356971.530000001</v>
      </c>
      <c r="T37" s="29">
        <f t="shared" si="6"/>
        <v>3830846.459999999</v>
      </c>
      <c r="U37" s="29">
        <f t="shared" si="7"/>
        <v>8807114.5500000007</v>
      </c>
      <c r="V37" s="29">
        <v>20544294.729999997</v>
      </c>
      <c r="W37" s="29">
        <v>45849923.009999998</v>
      </c>
      <c r="X37" s="29">
        <f t="shared" si="8"/>
        <v>3785275.0199999996</v>
      </c>
      <c r="Y37" s="29">
        <f t="shared" si="9"/>
        <v>8492951.4799999967</v>
      </c>
      <c r="Z37" s="29">
        <f t="shared" si="10"/>
        <v>20544294.729999997</v>
      </c>
      <c r="AA37" s="29">
        <f t="shared" si="11"/>
        <v>45849923.009999998</v>
      </c>
      <c r="AB37" s="30">
        <f t="shared" si="12"/>
        <v>123.17594063254565</v>
      </c>
      <c r="AC37" s="30">
        <f t="shared" si="13"/>
        <v>26.293234278106851</v>
      </c>
      <c r="AD37" s="30">
        <f t="shared" si="14"/>
        <v>43.75034400137406</v>
      </c>
      <c r="AE37" s="31">
        <v>104799000</v>
      </c>
    </row>
    <row r="38" spans="1:31" ht="27.75" customHeight="1" x14ac:dyDescent="0.2">
      <c r="A38" s="32" t="s">
        <v>43</v>
      </c>
      <c r="B38" s="33">
        <v>53876373.25</v>
      </c>
      <c r="C38" s="33">
        <v>59277000</v>
      </c>
      <c r="D38" s="33">
        <v>0</v>
      </c>
      <c r="E38" s="33">
        <v>0</v>
      </c>
      <c r="F38" s="33">
        <v>1860500</v>
      </c>
      <c r="G38" s="33">
        <v>4396435</v>
      </c>
      <c r="H38" s="33">
        <f t="shared" si="0"/>
        <v>1860500</v>
      </c>
      <c r="I38" s="33">
        <f t="shared" si="1"/>
        <v>4396435</v>
      </c>
      <c r="J38" s="33">
        <v>3721000</v>
      </c>
      <c r="K38" s="33">
        <v>8792868</v>
      </c>
      <c r="L38" s="33">
        <f t="shared" si="2"/>
        <v>1860500</v>
      </c>
      <c r="M38" s="33">
        <f t="shared" si="3"/>
        <v>4396433</v>
      </c>
      <c r="N38" s="33">
        <v>5581500</v>
      </c>
      <c r="O38" s="33">
        <v>13189301</v>
      </c>
      <c r="P38" s="33">
        <f t="shared" si="4"/>
        <v>1860500</v>
      </c>
      <c r="Q38" s="33">
        <f t="shared" si="5"/>
        <v>4396433</v>
      </c>
      <c r="R38" s="33">
        <v>7442000</v>
      </c>
      <c r="S38" s="33">
        <v>17585734</v>
      </c>
      <c r="T38" s="33">
        <f t="shared" si="6"/>
        <v>1860500</v>
      </c>
      <c r="U38" s="33">
        <f t="shared" si="7"/>
        <v>4396433</v>
      </c>
      <c r="V38" s="33">
        <v>9302500</v>
      </c>
      <c r="W38" s="33">
        <v>21982167</v>
      </c>
      <c r="X38" s="33">
        <f t="shared" si="8"/>
        <v>1860500</v>
      </c>
      <c r="Y38" s="33">
        <f t="shared" si="9"/>
        <v>4396433</v>
      </c>
      <c r="Z38" s="33">
        <f t="shared" si="10"/>
        <v>9302500</v>
      </c>
      <c r="AA38" s="33">
        <f t="shared" si="11"/>
        <v>21982167</v>
      </c>
      <c r="AB38" s="34">
        <f t="shared" si="12"/>
        <v>136.30386455253964</v>
      </c>
      <c r="AC38" s="34">
        <f t="shared" si="13"/>
        <v>17.266381233261651</v>
      </c>
      <c r="AD38" s="34">
        <f t="shared" si="14"/>
        <v>37.083804848423505</v>
      </c>
      <c r="AE38" s="35">
        <v>61069000</v>
      </c>
    </row>
    <row r="39" spans="1:31" ht="27.75" customHeight="1" x14ac:dyDescent="0.2">
      <c r="A39" s="32" t="s">
        <v>44</v>
      </c>
      <c r="B39" s="33">
        <v>20818876.68</v>
      </c>
      <c r="C39" s="33">
        <v>38616000</v>
      </c>
      <c r="D39" s="33">
        <v>124000</v>
      </c>
      <c r="E39" s="33">
        <v>2293402.6800000002</v>
      </c>
      <c r="F39" s="33">
        <v>1070130.51</v>
      </c>
      <c r="G39" s="33">
        <v>6029437.3899999997</v>
      </c>
      <c r="H39" s="33">
        <f t="shared" si="0"/>
        <v>946130.51</v>
      </c>
      <c r="I39" s="33">
        <f t="shared" si="1"/>
        <v>3736034.7099999995</v>
      </c>
      <c r="J39" s="33">
        <v>4506595.88</v>
      </c>
      <c r="K39" s="33">
        <v>9883840.5099999998</v>
      </c>
      <c r="L39" s="33">
        <f t="shared" si="2"/>
        <v>3436465.37</v>
      </c>
      <c r="M39" s="33">
        <f t="shared" si="3"/>
        <v>3854403.12</v>
      </c>
      <c r="N39" s="33">
        <v>6246090.5999999996</v>
      </c>
      <c r="O39" s="33">
        <v>13739180.02</v>
      </c>
      <c r="P39" s="33">
        <f t="shared" si="4"/>
        <v>1739494.7199999997</v>
      </c>
      <c r="Q39" s="33">
        <f t="shared" si="5"/>
        <v>3855339.51</v>
      </c>
      <c r="R39" s="33">
        <v>7997722.4699999997</v>
      </c>
      <c r="S39" s="33">
        <v>17645516.25</v>
      </c>
      <c r="T39" s="33">
        <f t="shared" si="6"/>
        <v>1751631.87</v>
      </c>
      <c r="U39" s="33">
        <f t="shared" si="7"/>
        <v>3906336.2300000004</v>
      </c>
      <c r="V39" s="33">
        <v>9740086.1899999995</v>
      </c>
      <c r="W39" s="33">
        <v>21104534.879999999</v>
      </c>
      <c r="X39" s="33">
        <f t="shared" si="8"/>
        <v>1742363.7199999997</v>
      </c>
      <c r="Y39" s="33">
        <f t="shared" si="9"/>
        <v>3459018.629999999</v>
      </c>
      <c r="Z39" s="33">
        <f t="shared" si="10"/>
        <v>9740086.1899999995</v>
      </c>
      <c r="AA39" s="33">
        <f t="shared" si="11"/>
        <v>21104534.879999999</v>
      </c>
      <c r="AB39" s="34">
        <f t="shared" si="12"/>
        <v>116.67708548275178</v>
      </c>
      <c r="AC39" s="34">
        <f t="shared" si="13"/>
        <v>46.784878645047044</v>
      </c>
      <c r="AD39" s="34">
        <f t="shared" si="14"/>
        <v>54.65230702299565</v>
      </c>
      <c r="AE39" s="35">
        <v>38616000</v>
      </c>
    </row>
    <row r="40" spans="1:31" ht="37.5" customHeight="1" x14ac:dyDescent="0.2">
      <c r="A40" s="32" t="s">
        <v>45</v>
      </c>
      <c r="B40" s="33">
        <v>2131204.6</v>
      </c>
      <c r="C40" s="33">
        <v>6792000</v>
      </c>
      <c r="D40" s="33">
        <v>328655.37</v>
      </c>
      <c r="E40" s="33">
        <v>93755.97</v>
      </c>
      <c r="F40" s="33">
        <v>529821.86</v>
      </c>
      <c r="G40" s="33">
        <v>486022.01</v>
      </c>
      <c r="H40" s="33">
        <f t="shared" si="0"/>
        <v>201166.49</v>
      </c>
      <c r="I40" s="33">
        <f t="shared" si="1"/>
        <v>392266.04000000004</v>
      </c>
      <c r="J40" s="33">
        <v>657263.04</v>
      </c>
      <c r="K40" s="33">
        <v>917713.39</v>
      </c>
      <c r="L40" s="33">
        <f t="shared" si="2"/>
        <v>127441.18000000005</v>
      </c>
      <c r="M40" s="33">
        <f t="shared" si="3"/>
        <v>431691.38</v>
      </c>
      <c r="N40" s="33">
        <v>782283.95</v>
      </c>
      <c r="O40" s="33">
        <v>1311375.96</v>
      </c>
      <c r="P40" s="33">
        <f t="shared" si="4"/>
        <v>125020.90999999992</v>
      </c>
      <c r="Q40" s="33">
        <f t="shared" si="5"/>
        <v>393662.56999999995</v>
      </c>
      <c r="R40" s="33">
        <v>847873.54</v>
      </c>
      <c r="S40" s="33">
        <v>1733721.28</v>
      </c>
      <c r="T40" s="33">
        <f t="shared" si="6"/>
        <v>65589.590000000084</v>
      </c>
      <c r="U40" s="33">
        <f t="shared" si="7"/>
        <v>422345.32000000007</v>
      </c>
      <c r="V40" s="33">
        <v>847873.54</v>
      </c>
      <c r="W40" s="33">
        <v>2289221.13</v>
      </c>
      <c r="X40" s="33">
        <f t="shared" si="8"/>
        <v>0</v>
      </c>
      <c r="Y40" s="33">
        <f t="shared" si="9"/>
        <v>555499.84999999986</v>
      </c>
      <c r="Z40" s="33">
        <f t="shared" si="10"/>
        <v>847873.54</v>
      </c>
      <c r="AA40" s="33">
        <f t="shared" si="11"/>
        <v>2289221.13</v>
      </c>
      <c r="AB40" s="34">
        <f t="shared" si="12"/>
        <v>169.99558566245619</v>
      </c>
      <c r="AC40" s="34">
        <f t="shared" si="13"/>
        <v>39.783770173919478</v>
      </c>
      <c r="AD40" s="34">
        <f t="shared" si="14"/>
        <v>33.704669169611307</v>
      </c>
      <c r="AE40" s="35">
        <v>5000000</v>
      </c>
    </row>
    <row r="41" spans="1:31" ht="34.5" customHeight="1" x14ac:dyDescent="0.2">
      <c r="A41" s="32" t="s">
        <v>46</v>
      </c>
      <c r="B41" s="33">
        <v>1308835</v>
      </c>
      <c r="C41" s="33">
        <v>0</v>
      </c>
      <c r="D41" s="33">
        <v>100455</v>
      </c>
      <c r="E41" s="33">
        <v>87540.32</v>
      </c>
      <c r="F41" s="33">
        <v>168910</v>
      </c>
      <c r="G41" s="33">
        <v>162500</v>
      </c>
      <c r="H41" s="33">
        <f t="shared" si="0"/>
        <v>68455</v>
      </c>
      <c r="I41" s="33">
        <f t="shared" si="1"/>
        <v>74959.679999999993</v>
      </c>
      <c r="J41" s="33">
        <v>265365</v>
      </c>
      <c r="K41" s="33">
        <v>251250</v>
      </c>
      <c r="L41" s="33">
        <f t="shared" si="2"/>
        <v>96455</v>
      </c>
      <c r="M41" s="33">
        <f t="shared" si="3"/>
        <v>88750</v>
      </c>
      <c r="N41" s="33">
        <v>318298.7</v>
      </c>
      <c r="O41" s="33">
        <v>310000</v>
      </c>
      <c r="P41" s="33">
        <f t="shared" si="4"/>
        <v>52933.700000000012</v>
      </c>
      <c r="Q41" s="33">
        <f t="shared" si="5"/>
        <v>58750</v>
      </c>
      <c r="R41" s="33">
        <v>471423.7</v>
      </c>
      <c r="S41" s="33">
        <v>392000</v>
      </c>
      <c r="T41" s="33">
        <f t="shared" si="6"/>
        <v>153125</v>
      </c>
      <c r="U41" s="33">
        <f t="shared" si="7"/>
        <v>82000</v>
      </c>
      <c r="V41" s="33">
        <v>653835</v>
      </c>
      <c r="W41" s="33">
        <v>474000</v>
      </c>
      <c r="X41" s="33">
        <f t="shared" si="8"/>
        <v>182411.3</v>
      </c>
      <c r="Y41" s="33">
        <f t="shared" si="9"/>
        <v>82000</v>
      </c>
      <c r="Z41" s="33">
        <f t="shared" si="10"/>
        <v>653835</v>
      </c>
      <c r="AA41" s="33">
        <f t="shared" si="11"/>
        <v>474000</v>
      </c>
      <c r="AB41" s="34">
        <f t="shared" si="12"/>
        <v>-27.504645667484915</v>
      </c>
      <c r="AC41" s="34">
        <f t="shared" si="13"/>
        <v>49.955494772068285</v>
      </c>
      <c r="AD41" s="34">
        <f t="shared" si="14"/>
        <v>0</v>
      </c>
      <c r="AE41" s="35">
        <v>0</v>
      </c>
    </row>
    <row r="42" spans="1:31" ht="27.75" customHeight="1" x14ac:dyDescent="0.2">
      <c r="A42" s="32" t="s">
        <v>47</v>
      </c>
      <c r="B42" s="33">
        <v>0</v>
      </c>
      <c r="C42" s="33">
        <v>114000</v>
      </c>
      <c r="D42" s="33">
        <v>0</v>
      </c>
      <c r="E42" s="33">
        <v>0</v>
      </c>
      <c r="F42" s="33">
        <v>0</v>
      </c>
      <c r="G42" s="33">
        <v>0</v>
      </c>
      <c r="H42" s="33">
        <f t="shared" si="0"/>
        <v>0</v>
      </c>
      <c r="I42" s="33">
        <f t="shared" si="1"/>
        <v>0</v>
      </c>
      <c r="J42" s="33">
        <v>0</v>
      </c>
      <c r="K42" s="33">
        <v>0</v>
      </c>
      <c r="L42" s="33">
        <f t="shared" si="2"/>
        <v>0</v>
      </c>
      <c r="M42" s="33">
        <f t="shared" si="3"/>
        <v>0</v>
      </c>
      <c r="N42" s="33">
        <v>0</v>
      </c>
      <c r="O42" s="33">
        <v>0</v>
      </c>
      <c r="P42" s="33">
        <f t="shared" si="4"/>
        <v>0</v>
      </c>
      <c r="Q42" s="33">
        <f t="shared" si="5"/>
        <v>0</v>
      </c>
      <c r="R42" s="33">
        <v>0</v>
      </c>
      <c r="S42" s="33">
        <v>0</v>
      </c>
      <c r="T42" s="33">
        <f t="shared" si="6"/>
        <v>0</v>
      </c>
      <c r="U42" s="33">
        <f t="shared" si="7"/>
        <v>0</v>
      </c>
      <c r="V42" s="33">
        <v>0</v>
      </c>
      <c r="W42" s="33">
        <v>0</v>
      </c>
      <c r="X42" s="33">
        <f t="shared" si="8"/>
        <v>0</v>
      </c>
      <c r="Y42" s="33">
        <f t="shared" si="9"/>
        <v>0</v>
      </c>
      <c r="Z42" s="33">
        <f t="shared" si="10"/>
        <v>0</v>
      </c>
      <c r="AA42" s="33">
        <f t="shared" si="11"/>
        <v>0</v>
      </c>
      <c r="AB42" s="34">
        <f t="shared" si="12"/>
        <v>0</v>
      </c>
      <c r="AC42" s="34">
        <f t="shared" si="13"/>
        <v>0</v>
      </c>
      <c r="AD42" s="34">
        <f t="shared" si="14"/>
        <v>0</v>
      </c>
      <c r="AE42" s="35">
        <v>114000</v>
      </c>
    </row>
    <row r="43" spans="1:31" ht="27.75" customHeight="1" x14ac:dyDescent="0.2">
      <c r="A43" s="28" t="s">
        <v>48</v>
      </c>
      <c r="B43" s="29">
        <v>32020924.989999998</v>
      </c>
      <c r="C43" s="29">
        <v>207573000</v>
      </c>
      <c r="D43" s="29">
        <v>0</v>
      </c>
      <c r="E43" s="29">
        <v>0</v>
      </c>
      <c r="F43" s="29">
        <v>0</v>
      </c>
      <c r="G43" s="29">
        <v>736699.4</v>
      </c>
      <c r="H43" s="29">
        <f t="shared" si="0"/>
        <v>0</v>
      </c>
      <c r="I43" s="29">
        <f t="shared" si="1"/>
        <v>736699.4</v>
      </c>
      <c r="J43" s="29">
        <v>206185.60000000001</v>
      </c>
      <c r="K43" s="29">
        <v>2347933.2000000002</v>
      </c>
      <c r="L43" s="29">
        <f t="shared" si="2"/>
        <v>206185.60000000001</v>
      </c>
      <c r="M43" s="29">
        <f t="shared" si="3"/>
        <v>1611233.8000000003</v>
      </c>
      <c r="N43" s="29">
        <v>1472729.81</v>
      </c>
      <c r="O43" s="29">
        <v>6272743.1099999994</v>
      </c>
      <c r="P43" s="29">
        <f t="shared" si="4"/>
        <v>1266544.21</v>
      </c>
      <c r="Q43" s="29">
        <f t="shared" si="5"/>
        <v>3924809.9099999992</v>
      </c>
      <c r="R43" s="29">
        <v>4317200.26</v>
      </c>
      <c r="S43" s="29">
        <v>8564092.3300000001</v>
      </c>
      <c r="T43" s="29">
        <f t="shared" si="6"/>
        <v>2844470.4499999997</v>
      </c>
      <c r="U43" s="29">
        <f t="shared" si="7"/>
        <v>2291349.2200000007</v>
      </c>
      <c r="V43" s="29">
        <v>5053370.29</v>
      </c>
      <c r="W43" s="29">
        <v>13880681.729999999</v>
      </c>
      <c r="X43" s="29">
        <f t="shared" si="8"/>
        <v>736170.03000000026</v>
      </c>
      <c r="Y43" s="29">
        <f t="shared" si="9"/>
        <v>5316589.3999999985</v>
      </c>
      <c r="Z43" s="29">
        <f t="shared" si="10"/>
        <v>5053370.29</v>
      </c>
      <c r="AA43" s="29">
        <f t="shared" si="11"/>
        <v>13880681.729999999</v>
      </c>
      <c r="AB43" s="30">
        <f t="shared" si="12"/>
        <v>174.68166655960607</v>
      </c>
      <c r="AC43" s="30">
        <f t="shared" si="13"/>
        <v>15.781462564176852</v>
      </c>
      <c r="AD43" s="30">
        <f t="shared" si="14"/>
        <v>6.6871325894986331</v>
      </c>
      <c r="AE43" s="31">
        <v>246221000</v>
      </c>
    </row>
    <row r="44" spans="1:31" ht="27.75" customHeight="1" x14ac:dyDescent="0.2">
      <c r="A44" s="32" t="s">
        <v>49</v>
      </c>
      <c r="B44" s="33">
        <v>15128592.560000001</v>
      </c>
      <c r="C44" s="33">
        <v>36873000</v>
      </c>
      <c r="D44" s="33">
        <v>0</v>
      </c>
      <c r="E44" s="33">
        <v>0</v>
      </c>
      <c r="F44" s="33">
        <v>0</v>
      </c>
      <c r="G44" s="33">
        <v>0</v>
      </c>
      <c r="H44" s="33">
        <f t="shared" si="0"/>
        <v>0</v>
      </c>
      <c r="I44" s="33">
        <f t="shared" si="1"/>
        <v>0</v>
      </c>
      <c r="J44" s="33">
        <v>149309.6</v>
      </c>
      <c r="K44" s="33">
        <v>370000</v>
      </c>
      <c r="L44" s="33">
        <f t="shared" si="2"/>
        <v>149309.6</v>
      </c>
      <c r="M44" s="33">
        <f t="shared" si="3"/>
        <v>370000</v>
      </c>
      <c r="N44" s="33">
        <v>1359213.81</v>
      </c>
      <c r="O44" s="33">
        <v>2839839.75</v>
      </c>
      <c r="P44" s="33">
        <f t="shared" si="4"/>
        <v>1209904.21</v>
      </c>
      <c r="Q44" s="33">
        <f t="shared" si="5"/>
        <v>2469839.75</v>
      </c>
      <c r="R44" s="33">
        <v>2283653.91</v>
      </c>
      <c r="S44" s="33">
        <v>5010024.97</v>
      </c>
      <c r="T44" s="33">
        <f t="shared" si="6"/>
        <v>924440.10000000009</v>
      </c>
      <c r="U44" s="33">
        <f t="shared" si="7"/>
        <v>2170185.2199999997</v>
      </c>
      <c r="V44" s="33">
        <v>2763763.94</v>
      </c>
      <c r="W44" s="33">
        <v>7819508.2699999996</v>
      </c>
      <c r="X44" s="33">
        <f t="shared" si="8"/>
        <v>480110.0299999998</v>
      </c>
      <c r="Y44" s="33">
        <f t="shared" si="9"/>
        <v>2809483.3</v>
      </c>
      <c r="Z44" s="33">
        <f t="shared" si="10"/>
        <v>2763763.94</v>
      </c>
      <c r="AA44" s="33">
        <f t="shared" si="11"/>
        <v>7819508.2699999996</v>
      </c>
      <c r="AB44" s="34">
        <f t="shared" si="12"/>
        <v>182.92967271293077</v>
      </c>
      <c r="AC44" s="34">
        <f t="shared" si="13"/>
        <v>18.268480224045376</v>
      </c>
      <c r="AD44" s="34">
        <f t="shared" si="14"/>
        <v>21.206596344208499</v>
      </c>
      <c r="AE44" s="35">
        <v>42218000</v>
      </c>
    </row>
    <row r="45" spans="1:31" ht="27.75" customHeight="1" x14ac:dyDescent="0.2">
      <c r="A45" s="32" t="s">
        <v>50</v>
      </c>
      <c r="B45" s="33">
        <v>2560964.4700000002</v>
      </c>
      <c r="C45" s="33">
        <v>3802000</v>
      </c>
      <c r="D45" s="33">
        <v>0</v>
      </c>
      <c r="E45" s="33">
        <v>0</v>
      </c>
      <c r="F45" s="33">
        <v>0</v>
      </c>
      <c r="G45" s="33">
        <v>0</v>
      </c>
      <c r="H45" s="33">
        <f t="shared" si="0"/>
        <v>0</v>
      </c>
      <c r="I45" s="33">
        <f t="shared" si="1"/>
        <v>0</v>
      </c>
      <c r="J45" s="33">
        <v>0</v>
      </c>
      <c r="K45" s="33">
        <v>102000</v>
      </c>
      <c r="L45" s="33">
        <f t="shared" si="2"/>
        <v>0</v>
      </c>
      <c r="M45" s="33">
        <f t="shared" si="3"/>
        <v>102000</v>
      </c>
      <c r="N45" s="33">
        <v>56640</v>
      </c>
      <c r="O45" s="33">
        <v>570000</v>
      </c>
      <c r="P45" s="33">
        <f t="shared" si="4"/>
        <v>56640</v>
      </c>
      <c r="Q45" s="33">
        <f t="shared" si="5"/>
        <v>468000</v>
      </c>
      <c r="R45" s="33">
        <v>164508.51999999999</v>
      </c>
      <c r="S45" s="33">
        <v>570000</v>
      </c>
      <c r="T45" s="33">
        <f t="shared" si="6"/>
        <v>107868.51999999999</v>
      </c>
      <c r="U45" s="33">
        <f t="shared" si="7"/>
        <v>0</v>
      </c>
      <c r="V45" s="33">
        <v>270708.52</v>
      </c>
      <c r="W45" s="33">
        <v>672000</v>
      </c>
      <c r="X45" s="33">
        <f t="shared" si="8"/>
        <v>106200.00000000003</v>
      </c>
      <c r="Y45" s="33">
        <f t="shared" si="9"/>
        <v>102000</v>
      </c>
      <c r="Z45" s="33">
        <f t="shared" si="10"/>
        <v>270708.52</v>
      </c>
      <c r="AA45" s="33">
        <f t="shared" si="11"/>
        <v>672000</v>
      </c>
      <c r="AB45" s="34">
        <f t="shared" si="12"/>
        <v>148.23747697338817</v>
      </c>
      <c r="AC45" s="34">
        <f t="shared" si="13"/>
        <v>10.570569141867086</v>
      </c>
      <c r="AD45" s="34">
        <f t="shared" si="14"/>
        <v>17.674907943187794</v>
      </c>
      <c r="AE45" s="35">
        <v>3517000</v>
      </c>
    </row>
    <row r="46" spans="1:31" ht="27.75" customHeight="1" x14ac:dyDescent="0.2">
      <c r="A46" s="32" t="s">
        <v>51</v>
      </c>
      <c r="B46" s="33">
        <v>833475.9</v>
      </c>
      <c r="C46" s="33">
        <v>136004000</v>
      </c>
      <c r="D46" s="33">
        <v>0</v>
      </c>
      <c r="E46" s="33">
        <v>0</v>
      </c>
      <c r="F46" s="33">
        <v>0</v>
      </c>
      <c r="G46" s="33">
        <v>0</v>
      </c>
      <c r="H46" s="33">
        <f t="shared" si="0"/>
        <v>0</v>
      </c>
      <c r="I46" s="33">
        <f t="shared" si="1"/>
        <v>0</v>
      </c>
      <c r="J46" s="33">
        <v>0</v>
      </c>
      <c r="K46" s="33">
        <v>0</v>
      </c>
      <c r="L46" s="33">
        <f t="shared" si="2"/>
        <v>0</v>
      </c>
      <c r="M46" s="33">
        <f t="shared" si="3"/>
        <v>0</v>
      </c>
      <c r="N46" s="33">
        <v>0</v>
      </c>
      <c r="O46" s="33">
        <v>0</v>
      </c>
      <c r="P46" s="33">
        <f t="shared" si="4"/>
        <v>0</v>
      </c>
      <c r="Q46" s="33">
        <f t="shared" si="5"/>
        <v>0</v>
      </c>
      <c r="R46" s="33">
        <v>0</v>
      </c>
      <c r="S46" s="33">
        <v>0</v>
      </c>
      <c r="T46" s="33">
        <f t="shared" si="6"/>
        <v>0</v>
      </c>
      <c r="U46" s="33">
        <f t="shared" si="7"/>
        <v>0</v>
      </c>
      <c r="V46" s="33">
        <v>0</v>
      </c>
      <c r="W46" s="33">
        <v>2163359.86</v>
      </c>
      <c r="X46" s="33">
        <f t="shared" si="8"/>
        <v>0</v>
      </c>
      <c r="Y46" s="33">
        <f t="shared" si="9"/>
        <v>2163359.86</v>
      </c>
      <c r="Z46" s="33">
        <f t="shared" si="10"/>
        <v>0</v>
      </c>
      <c r="AA46" s="33">
        <f t="shared" si="11"/>
        <v>2163359.86</v>
      </c>
      <c r="AB46" s="34">
        <f t="shared" si="12"/>
        <v>0</v>
      </c>
      <c r="AC46" s="34">
        <f t="shared" si="13"/>
        <v>0</v>
      </c>
      <c r="AD46" s="34">
        <f t="shared" si="14"/>
        <v>1.5906589953236669</v>
      </c>
      <c r="AE46" s="35">
        <v>145602000</v>
      </c>
    </row>
    <row r="47" spans="1:31" ht="27.75" customHeight="1" x14ac:dyDescent="0.2">
      <c r="A47" s="32" t="s">
        <v>54</v>
      </c>
      <c r="B47" s="33">
        <v>1093888.56</v>
      </c>
      <c r="C47" s="33">
        <v>3632000</v>
      </c>
      <c r="D47" s="33">
        <v>0</v>
      </c>
      <c r="E47" s="33">
        <v>0</v>
      </c>
      <c r="F47" s="33">
        <v>0</v>
      </c>
      <c r="G47" s="33">
        <v>0</v>
      </c>
      <c r="H47" s="33">
        <f t="shared" si="0"/>
        <v>0</v>
      </c>
      <c r="I47" s="33">
        <f t="shared" si="1"/>
        <v>0</v>
      </c>
      <c r="J47" s="33">
        <v>56876</v>
      </c>
      <c r="K47" s="33">
        <v>113523</v>
      </c>
      <c r="L47" s="33">
        <f t="shared" si="2"/>
        <v>56876</v>
      </c>
      <c r="M47" s="33">
        <f t="shared" si="3"/>
        <v>113523</v>
      </c>
      <c r="N47" s="33">
        <v>56876</v>
      </c>
      <c r="O47" s="33">
        <v>657453</v>
      </c>
      <c r="P47" s="33">
        <f t="shared" si="4"/>
        <v>0</v>
      </c>
      <c r="Q47" s="33">
        <f t="shared" si="5"/>
        <v>543930</v>
      </c>
      <c r="R47" s="33">
        <v>56876</v>
      </c>
      <c r="S47" s="33">
        <v>778617</v>
      </c>
      <c r="T47" s="33">
        <f t="shared" si="6"/>
        <v>0</v>
      </c>
      <c r="U47" s="33">
        <f t="shared" si="7"/>
        <v>121164</v>
      </c>
      <c r="V47" s="33">
        <v>206736</v>
      </c>
      <c r="W47" s="33">
        <v>778617</v>
      </c>
      <c r="X47" s="33">
        <f t="shared" si="8"/>
        <v>149860</v>
      </c>
      <c r="Y47" s="33">
        <f t="shared" si="9"/>
        <v>0</v>
      </c>
      <c r="Z47" s="33">
        <f t="shared" si="10"/>
        <v>206736</v>
      </c>
      <c r="AA47" s="33">
        <f t="shared" si="11"/>
        <v>778617</v>
      </c>
      <c r="AB47" s="34">
        <f t="shared" si="12"/>
        <v>276.62381007661946</v>
      </c>
      <c r="AC47" s="34">
        <f t="shared" si="13"/>
        <v>18.899182929566429</v>
      </c>
      <c r="AD47" s="34">
        <f t="shared" si="14"/>
        <v>21.437692731277533</v>
      </c>
      <c r="AE47" s="35">
        <v>3624000</v>
      </c>
    </row>
    <row r="48" spans="1:31" ht="27.75" customHeight="1" thickBot="1" x14ac:dyDescent="0.25">
      <c r="A48" s="36" t="s">
        <v>55</v>
      </c>
      <c r="B48" s="37">
        <v>12404003.5</v>
      </c>
      <c r="C48" s="37">
        <v>27262000</v>
      </c>
      <c r="D48" s="37">
        <v>0</v>
      </c>
      <c r="E48" s="37">
        <v>0</v>
      </c>
      <c r="F48" s="37">
        <v>0</v>
      </c>
      <c r="G48" s="37">
        <v>736699.4</v>
      </c>
      <c r="H48" s="37">
        <f t="shared" si="0"/>
        <v>0</v>
      </c>
      <c r="I48" s="37">
        <f t="shared" si="1"/>
        <v>736699.4</v>
      </c>
      <c r="J48" s="37">
        <v>0</v>
      </c>
      <c r="K48" s="37">
        <v>1762410.2</v>
      </c>
      <c r="L48" s="37">
        <f t="shared" si="2"/>
        <v>0</v>
      </c>
      <c r="M48" s="37">
        <f t="shared" si="3"/>
        <v>1025710.7999999999</v>
      </c>
      <c r="N48" s="37">
        <v>0</v>
      </c>
      <c r="O48" s="37">
        <v>2205450.36</v>
      </c>
      <c r="P48" s="37">
        <f t="shared" si="4"/>
        <v>0</v>
      </c>
      <c r="Q48" s="37">
        <f t="shared" si="5"/>
        <v>443040.15999999992</v>
      </c>
      <c r="R48" s="37">
        <v>1812161.83</v>
      </c>
      <c r="S48" s="37">
        <v>2205450.36</v>
      </c>
      <c r="T48" s="37">
        <f t="shared" si="6"/>
        <v>1812161.83</v>
      </c>
      <c r="U48" s="37">
        <f t="shared" si="7"/>
        <v>0</v>
      </c>
      <c r="V48" s="37">
        <v>1812161.83</v>
      </c>
      <c r="W48" s="37">
        <v>2447196.6</v>
      </c>
      <c r="X48" s="37">
        <f t="shared" si="8"/>
        <v>0</v>
      </c>
      <c r="Y48" s="37">
        <f t="shared" si="9"/>
        <v>241746.24000000022</v>
      </c>
      <c r="Z48" s="37">
        <f t="shared" si="10"/>
        <v>1812161.83</v>
      </c>
      <c r="AA48" s="37">
        <f t="shared" si="11"/>
        <v>2447196.6</v>
      </c>
      <c r="AB48" s="38">
        <f t="shared" si="12"/>
        <v>35.04293929422407</v>
      </c>
      <c r="AC48" s="38">
        <f t="shared" si="13"/>
        <v>14.609491443629471</v>
      </c>
      <c r="AD48" s="38">
        <f t="shared" si="14"/>
        <v>8.9765849900961054</v>
      </c>
      <c r="AE48" s="39">
        <v>51260000</v>
      </c>
    </row>
  </sheetData>
  <mergeCells count="20">
    <mergeCell ref="R14:S14"/>
    <mergeCell ref="B13:Q13"/>
    <mergeCell ref="AC14:AD14"/>
    <mergeCell ref="X14:Y14"/>
    <mergeCell ref="V14:W14"/>
    <mergeCell ref="Z14:AA14"/>
    <mergeCell ref="AB14:AB15"/>
    <mergeCell ref="L14:M14"/>
    <mergeCell ref="P14:Q14"/>
    <mergeCell ref="T14:U14"/>
    <mergeCell ref="A14:A15"/>
    <mergeCell ref="A11:AE11"/>
    <mergeCell ref="B14:B15"/>
    <mergeCell ref="C14:C15"/>
    <mergeCell ref="D14:E14"/>
    <mergeCell ref="F14:G14"/>
    <mergeCell ref="AE14:AE15"/>
    <mergeCell ref="H14:I14"/>
    <mergeCell ref="J14:K14"/>
    <mergeCell ref="N14:O1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39" fitToHeight="0" orientation="landscape" useFirstPageNumber="1" r:id="rId1"/>
  <headerFooter alignWithMargins="0">
    <oddFooter>&amp;Le-bütçe "" aşaması verilerinden üretilmiştir.  (12.05.2021 13:48:28)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7</vt:i4>
      </vt:variant>
    </vt:vector>
  </HeadingPairs>
  <TitlesOfParts>
    <vt:vector size="8" baseType="lpstr">
      <vt:lpstr>Sayfa1</vt:lpstr>
      <vt:lpstr>BaslaSatir</vt:lpstr>
      <vt:lpstr>ButceYil</vt:lpstr>
      <vt:lpstr>FormatSatir</vt:lpstr>
      <vt:lpstr>KurAd</vt:lpstr>
      <vt:lpstr>KurKod</vt:lpstr>
      <vt:lpstr>ToplamFormatSatir</vt:lpstr>
      <vt:lpstr>ToplamSatir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Şükriye Aslan</cp:lastModifiedBy>
  <cp:lastPrinted>2024-07-29T05:41:05Z</cp:lastPrinted>
  <dcterms:created xsi:type="dcterms:W3CDTF">2021-05-12T10:51:16Z</dcterms:created>
  <dcterms:modified xsi:type="dcterms:W3CDTF">2024-07-29T05:41:37Z</dcterms:modified>
</cp:coreProperties>
</file>